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Jackson Wilderness\Longfellow Mountain\"/>
    </mc:Choice>
  </mc:AlternateContent>
  <xr:revisionPtr revIDLastSave="0" documentId="13_ncr:1_{005F237C-BC60-4940-838D-EB4193A220C7}" xr6:coauthVersionLast="34" xr6:coauthVersionMax="34" xr10:uidLastSave="{00000000-0000-0000-0000-000000000000}"/>
  <bookViews>
    <workbookView xWindow="120" yWindow="60" windowWidth="11625" windowHeight="6795" activeTab="3" xr2:uid="{00000000-000D-0000-FFFF-FFFF00000000}"/>
  </bookViews>
  <sheets>
    <sheet name="Segments" sheetId="1" r:id="rId1"/>
    <sheet name="Work" sheetId="3" r:id="rId2"/>
    <sheet name="Instructions" sheetId="4" r:id="rId3"/>
    <sheet name="Trip Information" sheetId="5" r:id="rId4"/>
  </sheets>
  <definedNames>
    <definedName name="FtPH_Ascending">Segments!$B$36</definedName>
    <definedName name="FTPH_Descending">Segments!$B$37</definedName>
    <definedName name="MPH_Flat">Segments!$B$35</definedName>
    <definedName name="_xlnm.Print_Area" localSheetId="0">Segments!$A$2:$L$37</definedName>
    <definedName name="_xlnm.Print_Titles" localSheetId="0">Segments!$2:$2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  <c r="E44" i="1"/>
  <c r="D44" i="1"/>
  <c r="C44" i="1"/>
  <c r="B44" i="1"/>
  <c r="K30" i="1" l="1"/>
  <c r="J30" i="1"/>
  <c r="L30" i="1" l="1"/>
  <c r="I30" i="1" l="1"/>
  <c r="A36" i="1" l="1"/>
  <c r="A37" i="1"/>
  <c r="A35" i="1"/>
  <c r="C4" i="1" l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 l="1"/>
  <c r="D4" i="1"/>
  <c r="E4" i="1" l="1"/>
  <c r="E30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1" i="1" l="1"/>
  <c r="D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</commentList>
</comments>
</file>

<file path=xl/sharedStrings.xml><?xml version="1.0" encoding="utf-8"?>
<sst xmlns="http://schemas.openxmlformats.org/spreadsheetml/2006/main" count="125" uniqueCount="82">
  <si>
    <t>Destination</t>
  </si>
  <si>
    <t>Elevation Change</t>
  </si>
  <si>
    <t>Change data in blue bold font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</si>
  <si>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</si>
  <si>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</si>
  <si>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</si>
  <si>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</si>
  <si>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</si>
  <si>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</si>
  <si>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</si>
  <si>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</si>
  <si>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</si>
  <si>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</si>
  <si>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</si>
  <si>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</si>
  <si>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</si>
  <si>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</si>
  <si>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</si>
  <si>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</si>
  <si>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</si>
  <si>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</si>
  <si>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</si>
  <si>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</si>
  <si>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</si>
  <si>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</si>
  <si>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</si>
  <si>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</si>
  <si>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</si>
  <si>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</si>
  <si>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</si>
  <si>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</si>
  <si>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</si>
  <si>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</si>
  <si>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</si>
  <si>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</si>
  <si>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</si>
  <si>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</si>
  <si>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</si>
  <si>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</si>
  <si>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</si>
  <si>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</si>
  <si>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</si>
  <si>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</si>
  <si>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</si>
  <si>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</si>
  <si>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</si>
  <si>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RECORD TRIP DESTINATIONS</t>
  </si>
  <si>
    <t>FINISH</t>
  </si>
  <si>
    <t>Time</t>
  </si>
  <si>
    <t>Camp Distance</t>
  </si>
  <si>
    <t>Description - Driving Directions, Route Description</t>
  </si>
  <si>
    <t>CalTopo map - black route and waypoints, UTM, slope shading</t>
  </si>
  <si>
    <t>USGS Map - waypoints</t>
  </si>
  <si>
    <t>Profile</t>
  </si>
  <si>
    <t>GPX file - waypoints .5 mile apart, water points</t>
  </si>
  <si>
    <t>Segments - round trip, camp site mileage and elevation</t>
  </si>
  <si>
    <t>Change the Activity Profile to Direct</t>
  </si>
  <si>
    <t>Invert the route</t>
  </si>
  <si>
    <t>Copy all entries except the first entry from the Route Directions tab in Basecamp to the Work tab</t>
  </si>
  <si>
    <t>Change the Activity Profile to Mountaineering</t>
  </si>
  <si>
    <t>Remove the numbers preceding the waypoint names using replace for "*. "</t>
  </si>
  <si>
    <t>Change the Direct Adjustor for each destination depending on how much the actual distance varies from the direct distance</t>
  </si>
  <si>
    <t>For a round trip</t>
  </si>
  <si>
    <t>FOR BACKPACKS</t>
  </si>
  <si>
    <t>Verify the total distance and elevation gain with the trip description and profile</t>
  </si>
  <si>
    <t>Compute camp distance, gain, loss and time</t>
  </si>
  <si>
    <t>Gain</t>
  </si>
  <si>
    <t>Loss</t>
  </si>
  <si>
    <t>LM12 Ridge</t>
  </si>
  <si>
    <t>LM11 Boulder Field</t>
  </si>
  <si>
    <t>LM10 Saddle</t>
  </si>
  <si>
    <t>LM09 Saddle</t>
  </si>
  <si>
    <t>LM08 Saddle</t>
  </si>
  <si>
    <t>LM07 Intersection</t>
  </si>
  <si>
    <t>LM06 Intersection</t>
  </si>
  <si>
    <t>LM05 SB S</t>
  </si>
  <si>
    <t>LM04 Turn N</t>
  </si>
  <si>
    <t>LM03 SB SE</t>
  </si>
  <si>
    <t>LM02 Intersection</t>
  </si>
  <si>
    <t>LM01 Intersection</t>
  </si>
  <si>
    <t>LM00 TH</t>
  </si>
  <si>
    <t>LM13 Longfellow Mtn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</si>
</sst>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wrapText="1"/>
    </xf>
    <xf numFmtId="1" fontId="0" fillId="2" borderId="1" xfId="0" applyNumberFormat="1" applyFill="1" applyBorder="1" applyAlignment="1" applyProtection="1">
      <alignment wrapText="1"/>
    </xf>
    <xf numFmtId="9" fontId="0" fillId="2" borderId="1" xfId="0" applyNumberFormat="1" applyFill="1" applyBorder="1" applyAlignment="1" applyProtection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wrapText="1"/>
    </xf>
    <xf numFmtId="1" fontId="1" fillId="0" borderId="1" xfId="0" applyNumberFormat="1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wrapText="1"/>
    </xf>
    <xf numFmtId="1" fontId="1" fillId="0" borderId="5" xfId="0" applyNumberFormat="1" applyFont="1" applyBorder="1" applyAlignment="1" applyProtection="1">
      <alignment wrapText="1"/>
    </xf>
    <xf numFmtId="1" fontId="0" fillId="0" borderId="1" xfId="0" applyNumberForma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2" xfId="0" applyNumberFormat="1" applyFont="1" applyBorder="1" applyAlignment="1" applyProtection="1">
      <alignment wrapText="1"/>
    </xf>
    <xf numFmtId="0" fontId="0" fillId="0" borderId="4" xfId="0" applyBorder="1" applyProtection="1"/>
    <xf numFmtId="1" fontId="0" fillId="0" borderId="0" xfId="0" applyNumberFormat="1" applyBorder="1" applyAlignment="1" applyProtection="1">
      <alignment wrapText="1"/>
    </xf>
    <xf numFmtId="2" fontId="0" fillId="0" borderId="0" xfId="0" applyNumberFormat="1" applyAlignment="1" applyProtection="1">
      <alignment wrapText="1"/>
    </xf>
    <xf numFmtId="9" fontId="0" fillId="0" borderId="0" xfId="0" applyNumberFormat="1" applyAlignment="1" applyProtection="1">
      <alignment wrapText="1"/>
    </xf>
    <xf numFmtId="1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1" fontId="3" fillId="0" borderId="0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164" fontId="0" fillId="0" borderId="1" xfId="0" applyNumberFormat="1" applyBorder="1" applyAlignment="1" applyProtection="1">
      <alignment wrapText="1"/>
    </xf>
    <xf numFmtId="0" fontId="0" fillId="0" borderId="3" xfId="0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2" fillId="0" borderId="2" xfId="0" applyNumberFormat="1" applyFont="1" applyBorder="1" applyAlignment="1" applyProtection="1">
      <alignment wrapText="1"/>
    </xf>
    <xf numFmtId="164" fontId="1" fillId="0" borderId="2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1" fontId="2" fillId="0" borderId="0" xfId="0" applyNumberFormat="1" applyFont="1" applyBorder="1" applyAlignment="1" applyProtection="1">
      <alignment wrapText="1"/>
    </xf>
    <xf numFmtId="164" fontId="1" fillId="0" borderId="0" xfId="0" applyNumberFormat="1" applyFont="1" applyBorder="1" applyAlignment="1" applyProtection="1">
      <alignment wrapText="1"/>
    </xf>
    <xf numFmtId="1" fontId="1" fillId="0" borderId="0" xfId="0" applyNumberFormat="1" applyFont="1" applyBorder="1" applyAlignment="1" applyProtection="1">
      <alignment wrapText="1"/>
    </xf>
    <xf numFmtId="0" fontId="1" fillId="0" borderId="0" xfId="0" applyFont="1"/>
    <xf numFmtId="0" fontId="3" fillId="0" borderId="0" xfId="0" applyFont="1" applyAlignment="1">
      <alignment horizontal="left" indent="2"/>
    </xf>
    <xf numFmtId="164" fontId="0" fillId="0" borderId="1" xfId="0" applyNumberFormat="1" applyBorder="1" applyProtection="1"/>
    <xf numFmtId="1" fontId="3" fillId="0" borderId="0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1" xfId="0" applyBorder="1"/>
  </cellXfs>
  <cellStyles count="1">
    <cellStyle name="Normal" xfId="0" builtinId="0"/>
  </cellStyles>
  <dxfs count="37"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/>
        <right/>
        <top style="thin">
          <color indexed="64"/>
        </top>
        <bottom/>
      </border>
      <protection locked="1" hidden="0"/>
    </dxf>
    <dxf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" formatCode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0" totalsRowCount="1" headerRowDxfId="36" dataDxfId="34" totalsRowDxfId="32" headerRowBorderDxfId="35" tableBorderDxfId="33" totalsRowBorderDxfId="31">
  <autoFilter ref="A2:L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xr3:uid="{00000000-0010-0000-0000-000001000000}" name="Destination" totalsRowLabel="Total" dataDxfId="30" totalsRowDxfId="11"/>
    <tableColumn id="2" xr3:uid="{00000000-0010-0000-0000-000002000000}" name="Direction" dataDxfId="29" totalsRowDxfId="10"/>
    <tableColumn id="3" xr3:uid="{00000000-0010-0000-0000-000003000000}" name="Distance" totalsRowFunction="sum" dataDxfId="28" totalsRowDxfId="9"/>
    <tableColumn id="5" xr3:uid="{00000000-0010-0000-0000-000005000000}" name="Elevation Change" dataDxfId="27" totalsRowDxfId="8">
      <calculatedColumnFormula>F3-F2</calculatedColumnFormula>
    </tableColumn>
    <tableColumn id="6" xr3:uid="{00000000-0010-0000-0000-000006000000}" name="Minutes/Hours" totalsRowFunction="custom" dataDxfId="26" totalsRowDxfId="7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25" totalsRowDxfId="6"/>
    <tableColumn id="7" xr3:uid="{00000000-0010-0000-0000-000007000000}" name="Direct Distance" dataDxfId="24" totalsRowDxfId="5"/>
    <tableColumn id="9" xr3:uid="{00000000-0010-0000-0000-000009000000}" name="Direct Adjustor" dataDxfId="23" totalsRowDxfId="4"/>
    <tableColumn id="4" xr3:uid="{00000000-0010-0000-0000-000004000000}" name="Camp Distance" totalsRowFunction="custom" dataDxfId="22" totalsRowDxfId="3">
      <totalsRowFormula>SUM(Table1[Camp Distance])</totalsRowFormula>
    </tableColumn>
    <tableColumn id="8" xr3:uid="{E8F36550-D62C-4F7C-8023-F3489E08E7C2}" name="Gain" totalsRowFunction="custom" dataDxfId="21" totalsRowDxfId="2">
      <totalsRowFormula>SUM(Table1[Gain])</totalsRowFormula>
    </tableColumn>
    <tableColumn id="11" xr3:uid="{00000000-0010-0000-0000-00000B000000}" name="Loss" totalsRowFunction="custom" dataDxfId="20" totalsRowDxfId="1">
      <totalsRowFormula>SUM(Table1[Loss])</totalsRowFormula>
    </tableColumn>
    <tableColumn id="12" xr3:uid="{00000000-0010-0000-0000-00000C000000}" name="Time" totalsRowFunction="custom" dataDxfId="19" totalsRowDxfId="0">
      <totalsRowFormula>SUM(Table1[Time])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zoomScaleNormal="100" workbookViewId="0">
      <pane xSplit="3" ySplit="2" topLeftCell="D19" activePane="bottomRight" state="frozen"/>
      <selection pane="topRight" activeCell="D1" sqref="D1"/>
      <selection pane="bottomLeft" activeCell="A3" sqref="A3"/>
      <selection pane="bottomRight" activeCell="B38" sqref="B38"/>
    </sheetView>
  </sheetViews>
  <sheetFormatPr defaultColWidth="9.25" defaultRowHeight="15.75"/>
  <cols>
    <col min="1" max="1" width="19" style="10" bestFit="1" customWidth="1"/>
    <col min="2" max="2" width="10.625" style="22" bestFit="1" customWidth="1"/>
    <col min="3" max="3" width="9.875" style="23" bestFit="1" customWidth="1"/>
    <col min="4" max="4" width="9.125" style="22" customWidth="1"/>
    <col min="5" max="5" width="10.125" style="22" customWidth="1"/>
    <col min="6" max="6" width="9.125" style="22" bestFit="1" customWidth="1"/>
    <col min="7" max="7" width="8.25" style="20" bestFit="1" customWidth="1"/>
    <col min="8" max="8" width="8" style="21" bestFit="1" customWidth="1"/>
    <col min="9" max="9" width="9.25" style="10"/>
    <col min="10" max="10" width="6.875" style="10" bestFit="1" customWidth="1"/>
    <col min="11" max="11" width="4.875" style="10" bestFit="1" customWidth="1"/>
    <col min="12" max="12" width="5.125" style="10" bestFit="1" customWidth="1"/>
    <col min="13" max="16384" width="9.25" style="10"/>
  </cols>
  <sheetData>
    <row r="1" spans="1:12">
      <c r="A1" s="42" t="s">
        <v>2</v>
      </c>
      <c r="B1" s="42"/>
      <c r="C1" s="42"/>
      <c r="D1" s="42"/>
      <c r="E1" s="42"/>
      <c r="F1" s="42"/>
      <c r="G1" s="42"/>
      <c r="H1" s="42"/>
    </row>
    <row r="2" spans="1:12" ht="31.5">
      <c r="A2" s="11" t="s">
        <v>0</v>
      </c>
      <c r="B2" s="12" t="s">
        <v>4</v>
      </c>
      <c r="C2" s="13" t="s">
        <v>11</v>
      </c>
      <c r="D2" s="12" t="s">
        <v>1</v>
      </c>
      <c r="E2" s="12" t="s">
        <v>37</v>
      </c>
      <c r="F2" s="12" t="s">
        <v>12</v>
      </c>
      <c r="G2" s="12" t="s">
        <v>43</v>
      </c>
      <c r="H2" s="12" t="s">
        <v>44</v>
      </c>
      <c r="I2" s="14" t="s">
        <v>49</v>
      </c>
      <c r="J2" s="14" t="s">
        <v>66</v>
      </c>
      <c r="K2" s="14" t="s">
        <v>67</v>
      </c>
      <c r="L2" s="14" t="s">
        <v>48</v>
      </c>
    </row>
    <row r="3" spans="1:12">
      <c r="A3" s="43" t="s">
        <v>80</v>
      </c>
      <c r="B3" s="3"/>
      <c r="C3" s="3"/>
      <c r="D3" s="2"/>
      <c r="E3" s="4"/>
      <c r="F3" s="43">
        <v>3020</v>
      </c>
      <c r="G3" s="5"/>
      <c r="H3" s="5"/>
      <c r="I3" s="5"/>
      <c r="J3" s="5"/>
      <c r="K3" s="5"/>
      <c r="L3" s="5"/>
    </row>
    <row r="4" spans="1:12">
      <c r="A4" s="43" t="s">
        <v>79</v>
      </c>
      <c r="B4" s="43">
        <v>343</v>
      </c>
      <c r="C4" s="27">
        <f t="shared" ref="C4:C29" si="0">G4*(1+H4)</f>
        <v>0.22750000000000001</v>
      </c>
      <c r="D4" s="15">
        <f t="shared" ref="D4:D29" si="1">F4-F3</f>
        <v>-61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7.5260869565217403</v>
      </c>
      <c r="F4" s="43">
        <v>2959</v>
      </c>
      <c r="G4" s="43">
        <v>0.13</v>
      </c>
      <c r="H4" s="6">
        <v>0.75</v>
      </c>
      <c r="I4" s="23"/>
      <c r="J4" s="22"/>
      <c r="K4" s="22"/>
      <c r="L4" s="23"/>
    </row>
    <row r="5" spans="1:12">
      <c r="A5" s="43" t="s">
        <v>78</v>
      </c>
      <c r="B5" s="43">
        <v>65</v>
      </c>
      <c r="C5" s="27">
        <f t="shared" si="0"/>
        <v>0.38500000000000001</v>
      </c>
      <c r="D5" s="15">
        <f t="shared" si="1"/>
        <v>132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16.135785953177258</v>
      </c>
      <c r="F5" s="43">
        <v>3091</v>
      </c>
      <c r="G5" s="43">
        <v>0.11</v>
      </c>
      <c r="H5" s="6">
        <v>2.5</v>
      </c>
      <c r="I5" s="23"/>
      <c r="J5" s="22"/>
      <c r="K5" s="22"/>
      <c r="L5" s="23"/>
    </row>
    <row r="6" spans="1:12">
      <c r="A6" s="43" t="s">
        <v>77</v>
      </c>
      <c r="B6" s="43">
        <v>104</v>
      </c>
      <c r="C6" s="27">
        <f t="shared" si="0"/>
        <v>0.42</v>
      </c>
      <c r="D6" s="15">
        <f t="shared" si="1"/>
        <v>364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27.756521739130438</v>
      </c>
      <c r="F6" s="43">
        <v>3455</v>
      </c>
      <c r="G6" s="43">
        <v>0.21</v>
      </c>
      <c r="H6" s="6">
        <v>1</v>
      </c>
      <c r="I6" s="23"/>
      <c r="J6" s="22"/>
      <c r="K6" s="22"/>
      <c r="L6" s="23"/>
    </row>
    <row r="7" spans="1:12">
      <c r="A7" s="43" t="s">
        <v>76</v>
      </c>
      <c r="B7" s="43">
        <v>148</v>
      </c>
      <c r="C7" s="27">
        <f t="shared" si="0"/>
        <v>0.27500000000000002</v>
      </c>
      <c r="D7" s="15">
        <f t="shared" si="1"/>
        <v>322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22.035451505016724</v>
      </c>
      <c r="F7" s="43">
        <v>3777</v>
      </c>
      <c r="G7" s="43">
        <v>0.25</v>
      </c>
      <c r="H7" s="6">
        <v>0.1</v>
      </c>
      <c r="I7" s="23"/>
      <c r="J7" s="22"/>
      <c r="K7" s="22"/>
      <c r="L7" s="23"/>
    </row>
    <row r="8" spans="1:12">
      <c r="A8" s="43" t="s">
        <v>75</v>
      </c>
      <c r="B8" s="43">
        <v>61</v>
      </c>
      <c r="C8" s="27">
        <f t="shared" si="0"/>
        <v>0.82</v>
      </c>
      <c r="D8" s="15">
        <f t="shared" si="1"/>
        <v>1011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68.052842809364549</v>
      </c>
      <c r="F8" s="43">
        <v>4788</v>
      </c>
      <c r="G8" s="43">
        <v>0.41</v>
      </c>
      <c r="H8" s="6">
        <v>1</v>
      </c>
      <c r="I8" s="23"/>
      <c r="J8" s="22"/>
      <c r="K8" s="22"/>
      <c r="L8" s="23"/>
    </row>
    <row r="9" spans="1:12">
      <c r="A9" s="43" t="s">
        <v>74</v>
      </c>
      <c r="B9" s="43">
        <v>125</v>
      </c>
      <c r="C9" s="27">
        <f t="shared" si="0"/>
        <v>0.68</v>
      </c>
      <c r="D9" s="15">
        <f t="shared" si="1"/>
        <v>810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55.123745819397996</v>
      </c>
      <c r="F9" s="43">
        <v>5598</v>
      </c>
      <c r="G9" s="43">
        <v>0.34</v>
      </c>
      <c r="H9" s="6">
        <v>1</v>
      </c>
      <c r="I9" s="23"/>
      <c r="J9" s="22"/>
      <c r="K9" s="22"/>
      <c r="L9" s="23"/>
    </row>
    <row r="10" spans="1:12">
      <c r="A10" s="43" t="s">
        <v>73</v>
      </c>
      <c r="B10" s="43">
        <v>72</v>
      </c>
      <c r="C10" s="27">
        <f t="shared" si="0"/>
        <v>0.42249999999999999</v>
      </c>
      <c r="D10" s="15">
        <f t="shared" si="1"/>
        <v>392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29.114046822742473</v>
      </c>
      <c r="F10" s="43">
        <v>5990</v>
      </c>
      <c r="G10" s="43">
        <v>0.13</v>
      </c>
      <c r="H10" s="6">
        <v>2.25</v>
      </c>
      <c r="I10" s="23"/>
      <c r="J10" s="22"/>
      <c r="K10" s="22"/>
      <c r="L10" s="23"/>
    </row>
    <row r="11" spans="1:12">
      <c r="A11" s="43" t="s">
        <v>72</v>
      </c>
      <c r="B11" s="43">
        <v>4</v>
      </c>
      <c r="C11" s="27">
        <f t="shared" si="0"/>
        <v>0.12100000000000001</v>
      </c>
      <c r="D11" s="15">
        <f t="shared" si="1"/>
        <v>-142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6.8608695652173921</v>
      </c>
      <c r="F11" s="43">
        <v>5848</v>
      </c>
      <c r="G11" s="43">
        <v>0.11</v>
      </c>
      <c r="H11" s="6">
        <v>0.1</v>
      </c>
      <c r="I11" s="23"/>
      <c r="J11" s="22"/>
      <c r="K11" s="22"/>
      <c r="L11" s="23"/>
    </row>
    <row r="12" spans="1:12">
      <c r="A12" s="43" t="s">
        <v>71</v>
      </c>
      <c r="B12" s="43">
        <v>2</v>
      </c>
      <c r="C12" s="27">
        <f t="shared" si="0"/>
        <v>0.45100000000000001</v>
      </c>
      <c r="D12" s="15">
        <f t="shared" si="1"/>
        <v>272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24.319063545150502</v>
      </c>
      <c r="F12" s="43">
        <v>6120</v>
      </c>
      <c r="G12" s="43">
        <v>0.41</v>
      </c>
      <c r="H12" s="6">
        <v>0.1</v>
      </c>
      <c r="I12" s="23"/>
      <c r="J12" s="22"/>
      <c r="K12" s="22"/>
      <c r="L12" s="23"/>
    </row>
    <row r="13" spans="1:12">
      <c r="A13" s="43" t="s">
        <v>70</v>
      </c>
      <c r="B13" s="43">
        <v>6</v>
      </c>
      <c r="C13" s="27">
        <f t="shared" si="0"/>
        <v>0.59400000000000008</v>
      </c>
      <c r="D13" s="15">
        <f t="shared" si="1"/>
        <v>200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24.726421404682277</v>
      </c>
      <c r="F13" s="43">
        <v>6320</v>
      </c>
      <c r="G13" s="43">
        <v>0.54</v>
      </c>
      <c r="H13" s="6">
        <v>0.1</v>
      </c>
      <c r="I13" s="23"/>
      <c r="J13" s="22"/>
      <c r="K13" s="22"/>
      <c r="L13" s="23"/>
    </row>
    <row r="14" spans="1:12">
      <c r="A14" s="43" t="s">
        <v>69</v>
      </c>
      <c r="B14" s="43">
        <v>325</v>
      </c>
      <c r="C14" s="27">
        <f t="shared" si="0"/>
        <v>0.35200000000000004</v>
      </c>
      <c r="D14" s="15">
        <f t="shared" si="1"/>
        <v>-200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14.4</v>
      </c>
      <c r="F14" s="43">
        <v>6120</v>
      </c>
      <c r="G14" s="43">
        <v>0.32</v>
      </c>
      <c r="H14" s="6">
        <v>0.1</v>
      </c>
      <c r="I14" s="23"/>
      <c r="J14" s="22"/>
      <c r="K14" s="22"/>
      <c r="L14" s="23"/>
    </row>
    <row r="15" spans="1:12">
      <c r="A15" s="43" t="s">
        <v>68</v>
      </c>
      <c r="B15" s="43">
        <v>10</v>
      </c>
      <c r="C15" s="27">
        <f t="shared" si="0"/>
        <v>0.51700000000000002</v>
      </c>
      <c r="D15" s="15">
        <f t="shared" si="1"/>
        <v>80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17.179264214046825</v>
      </c>
      <c r="F15" s="43">
        <v>6200</v>
      </c>
      <c r="G15" s="43">
        <v>0.47</v>
      </c>
      <c r="H15" s="6">
        <v>0.1</v>
      </c>
      <c r="I15" s="23"/>
      <c r="J15" s="22"/>
      <c r="K15" s="22"/>
      <c r="L15" s="23"/>
    </row>
    <row r="16" spans="1:12">
      <c r="A16" s="43" t="s">
        <v>81</v>
      </c>
      <c r="B16" s="43">
        <v>150</v>
      </c>
      <c r="C16" s="27">
        <f t="shared" si="0"/>
        <v>0.29700000000000004</v>
      </c>
      <c r="D16" s="15">
        <f t="shared" si="1"/>
        <v>360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24.363210702341139</v>
      </c>
      <c r="F16" s="43">
        <v>6560</v>
      </c>
      <c r="G16" s="43">
        <v>0.27</v>
      </c>
      <c r="H16" s="6">
        <v>0.1</v>
      </c>
      <c r="I16" s="23"/>
      <c r="J16" s="22"/>
      <c r="K16" s="22"/>
      <c r="L16" s="23"/>
    </row>
    <row r="17" spans="1:12">
      <c r="A17" s="43" t="s">
        <v>68</v>
      </c>
      <c r="B17" s="43">
        <v>330</v>
      </c>
      <c r="C17" s="27">
        <f t="shared" si="0"/>
        <v>0.29700000000000004</v>
      </c>
      <c r="D17" s="15">
        <f t="shared" si="1"/>
        <v>-360</v>
      </c>
      <c r="E1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17.139130434782611</v>
      </c>
      <c r="F17" s="43">
        <v>6200</v>
      </c>
      <c r="G17" s="43">
        <v>0.27</v>
      </c>
      <c r="H17" s="6">
        <v>0.1</v>
      </c>
      <c r="I17" s="23"/>
      <c r="J17" s="22"/>
      <c r="K17" s="22"/>
      <c r="L17" s="23"/>
    </row>
    <row r="18" spans="1:12">
      <c r="A18" s="43" t="s">
        <v>69</v>
      </c>
      <c r="B18" s="43">
        <v>190</v>
      </c>
      <c r="C18" s="27">
        <f t="shared" si="0"/>
        <v>0.51700000000000002</v>
      </c>
      <c r="D18" s="15">
        <f t="shared" si="1"/>
        <v>-80</v>
      </c>
      <c r="E1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15.573913043478264</v>
      </c>
      <c r="F18" s="43">
        <v>6120</v>
      </c>
      <c r="G18" s="43">
        <v>0.47</v>
      </c>
      <c r="H18" s="6">
        <v>0.1</v>
      </c>
      <c r="I18" s="23"/>
      <c r="J18" s="22"/>
      <c r="K18" s="22"/>
      <c r="L18" s="23"/>
    </row>
    <row r="19" spans="1:12">
      <c r="A19" s="43" t="s">
        <v>70</v>
      </c>
      <c r="B19" s="43">
        <v>145</v>
      </c>
      <c r="C19" s="27">
        <f t="shared" si="0"/>
        <v>0.35200000000000004</v>
      </c>
      <c r="D19" s="15">
        <f t="shared" si="1"/>
        <v>200</v>
      </c>
      <c r="E1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18.413377926421408</v>
      </c>
      <c r="F19" s="43">
        <v>6320</v>
      </c>
      <c r="G19" s="43">
        <v>0.32</v>
      </c>
      <c r="H19" s="6">
        <v>0.1</v>
      </c>
      <c r="I19" s="23"/>
      <c r="J19" s="22"/>
      <c r="K19" s="22"/>
      <c r="L19" s="23"/>
    </row>
    <row r="20" spans="1:12">
      <c r="A20" s="43" t="s">
        <v>71</v>
      </c>
      <c r="B20" s="43">
        <v>186</v>
      </c>
      <c r="C20" s="27">
        <f t="shared" si="0"/>
        <v>0.59400000000000008</v>
      </c>
      <c r="D20" s="15">
        <f t="shared" si="1"/>
        <v>-200</v>
      </c>
      <c r="E2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20.713043478260872</v>
      </c>
      <c r="F20" s="43">
        <v>6120</v>
      </c>
      <c r="G20" s="43">
        <v>0.54</v>
      </c>
      <c r="H20" s="6">
        <v>0.1</v>
      </c>
      <c r="I20" s="23"/>
      <c r="J20" s="22"/>
      <c r="K20" s="22"/>
      <c r="L20" s="23"/>
    </row>
    <row r="21" spans="1:12">
      <c r="A21" s="43" t="s">
        <v>72</v>
      </c>
      <c r="B21" s="43">
        <v>182</v>
      </c>
      <c r="C21" s="27">
        <f t="shared" si="0"/>
        <v>0.45100000000000001</v>
      </c>
      <c r="D21" s="15">
        <f t="shared" si="1"/>
        <v>-272</v>
      </c>
      <c r="E2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18.860869565217392</v>
      </c>
      <c r="F21" s="43">
        <v>5848</v>
      </c>
      <c r="G21" s="43">
        <v>0.41</v>
      </c>
      <c r="H21" s="6">
        <v>0.1</v>
      </c>
      <c r="I21" s="23"/>
      <c r="J21" s="22"/>
      <c r="K21" s="22"/>
      <c r="L21" s="23"/>
    </row>
    <row r="22" spans="1:12">
      <c r="A22" s="43" t="s">
        <v>73</v>
      </c>
      <c r="B22" s="43">
        <v>184</v>
      </c>
      <c r="C22" s="27">
        <f t="shared" si="0"/>
        <v>0.12100000000000001</v>
      </c>
      <c r="D22" s="15">
        <f t="shared" si="1"/>
        <v>142</v>
      </c>
      <c r="E2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9.7103678929765884</v>
      </c>
      <c r="F22" s="43">
        <v>5990</v>
      </c>
      <c r="G22" s="43">
        <v>0.11</v>
      </c>
      <c r="H22" s="6">
        <v>0.1</v>
      </c>
      <c r="I22" s="23"/>
      <c r="J22" s="22"/>
      <c r="K22" s="22"/>
      <c r="L22" s="23"/>
    </row>
    <row r="23" spans="1:12">
      <c r="A23" s="43" t="s">
        <v>74</v>
      </c>
      <c r="B23" s="43">
        <v>252</v>
      </c>
      <c r="C23" s="27">
        <f t="shared" si="0"/>
        <v>0.42249999999999999</v>
      </c>
      <c r="D23" s="15">
        <f t="shared" si="1"/>
        <v>-392</v>
      </c>
      <c r="E2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21.247826086956525</v>
      </c>
      <c r="F23" s="43">
        <v>5598</v>
      </c>
      <c r="G23" s="43">
        <v>0.13</v>
      </c>
      <c r="H23" s="6">
        <v>2.25</v>
      </c>
      <c r="I23" s="23"/>
      <c r="J23" s="22"/>
      <c r="K23" s="22"/>
      <c r="L23" s="23"/>
    </row>
    <row r="24" spans="1:12">
      <c r="A24" s="43" t="s">
        <v>75</v>
      </c>
      <c r="B24" s="43">
        <v>305</v>
      </c>
      <c r="C24" s="27">
        <f t="shared" si="0"/>
        <v>0.68</v>
      </c>
      <c r="D24" s="15">
        <f t="shared" si="1"/>
        <v>-810</v>
      </c>
      <c r="E2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38.869565217391305</v>
      </c>
      <c r="F24" s="43">
        <v>4788</v>
      </c>
      <c r="G24" s="43">
        <v>0.34</v>
      </c>
      <c r="H24" s="6">
        <v>1</v>
      </c>
      <c r="I24" s="23"/>
      <c r="J24" s="22"/>
      <c r="K24" s="22"/>
      <c r="L24" s="23"/>
    </row>
    <row r="25" spans="1:12">
      <c r="A25" s="43" t="s">
        <v>76</v>
      </c>
      <c r="B25" s="43">
        <v>241</v>
      </c>
      <c r="C25" s="27">
        <f t="shared" si="0"/>
        <v>0.82</v>
      </c>
      <c r="D25" s="15">
        <f t="shared" si="1"/>
        <v>-1011</v>
      </c>
      <c r="E2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47.765217391304347</v>
      </c>
      <c r="F25" s="43">
        <v>3777</v>
      </c>
      <c r="G25" s="43">
        <v>0.41</v>
      </c>
      <c r="H25" s="6">
        <v>1</v>
      </c>
      <c r="I25" s="23"/>
      <c r="J25" s="22"/>
      <c r="K25" s="22"/>
      <c r="L25" s="23"/>
    </row>
    <row r="26" spans="1:12">
      <c r="A26" s="43" t="s">
        <v>77</v>
      </c>
      <c r="B26" s="43">
        <v>328</v>
      </c>
      <c r="C26" s="27">
        <f t="shared" si="0"/>
        <v>0.27500000000000002</v>
      </c>
      <c r="D26" s="15">
        <f t="shared" si="1"/>
        <v>-322</v>
      </c>
      <c r="E2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15.573913043478264</v>
      </c>
      <c r="F26" s="43">
        <v>3455</v>
      </c>
      <c r="G26" s="43">
        <v>0.25</v>
      </c>
      <c r="H26" s="6">
        <v>0.1</v>
      </c>
      <c r="I26" s="23"/>
      <c r="J26" s="22"/>
      <c r="K26" s="22"/>
      <c r="L26" s="23"/>
    </row>
    <row r="27" spans="1:12">
      <c r="A27" s="43" t="s">
        <v>78</v>
      </c>
      <c r="B27" s="43">
        <v>284</v>
      </c>
      <c r="C27" s="27">
        <f t="shared" si="0"/>
        <v>0.42</v>
      </c>
      <c r="D27" s="15">
        <f t="shared" si="1"/>
        <v>-364</v>
      </c>
      <c r="E2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20.452173913043477</v>
      </c>
      <c r="F27" s="43">
        <v>3091</v>
      </c>
      <c r="G27" s="43">
        <v>0.21</v>
      </c>
      <c r="H27" s="6">
        <v>1</v>
      </c>
      <c r="I27" s="23"/>
      <c r="J27" s="22"/>
      <c r="K27" s="22"/>
      <c r="L27" s="23"/>
    </row>
    <row r="28" spans="1:12">
      <c r="A28" s="43" t="s">
        <v>79</v>
      </c>
      <c r="B28" s="43">
        <v>245</v>
      </c>
      <c r="C28" s="27">
        <f t="shared" si="0"/>
        <v>0.38500000000000001</v>
      </c>
      <c r="D28" s="15">
        <f t="shared" si="1"/>
        <v>-132</v>
      </c>
      <c r="E2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13.486956521739129</v>
      </c>
      <c r="F28" s="43">
        <v>2959</v>
      </c>
      <c r="G28" s="43">
        <v>0.11</v>
      </c>
      <c r="H28" s="6">
        <v>2.5</v>
      </c>
      <c r="I28" s="23"/>
      <c r="J28" s="22"/>
      <c r="K28" s="22"/>
      <c r="L28" s="23"/>
    </row>
    <row r="29" spans="1:12">
      <c r="A29" s="43" t="s">
        <v>80</v>
      </c>
      <c r="B29" s="43">
        <v>163</v>
      </c>
      <c r="C29" s="27">
        <f t="shared" si="0"/>
        <v>0.22750000000000001</v>
      </c>
      <c r="D29" s="15">
        <f t="shared" si="1"/>
        <v>61</v>
      </c>
      <c r="E2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8.7501672240802684</v>
      </c>
      <c r="F29" s="43">
        <v>3020</v>
      </c>
      <c r="G29" s="43">
        <v>0.13</v>
      </c>
      <c r="H29" s="6">
        <v>0.75</v>
      </c>
      <c r="I29" s="23"/>
      <c r="J29" s="22"/>
      <c r="K29" s="22"/>
      <c r="L29" s="23"/>
    </row>
    <row r="30" spans="1:12">
      <c r="A30" s="16" t="s">
        <v>3</v>
      </c>
      <c r="B30" s="32"/>
      <c r="C30" s="33">
        <f>SUBTOTAL(109,Table1[Distance])</f>
        <v>11.124000000000001</v>
      </c>
      <c r="D30" s="17"/>
      <c r="E30" s="33">
        <f>SUBTOTAL(109,Table1[Minutes/Hours])/60</f>
        <v>10.069163879598664</v>
      </c>
      <c r="F30" s="32"/>
      <c r="G30" s="18"/>
      <c r="H30" s="18"/>
      <c r="I30" s="40">
        <f>SUM(Table1[Camp Distance])</f>
        <v>0</v>
      </c>
      <c r="J30" s="15">
        <f>SUM(Table1[Gain])</f>
        <v>0</v>
      </c>
      <c r="K30" s="15">
        <f>SUM(Table1[Loss])</f>
        <v>0</v>
      </c>
      <c r="L30" s="40">
        <f>SUM(Table1[Time])</f>
        <v>0</v>
      </c>
    </row>
    <row r="31" spans="1:12">
      <c r="A31" s="34"/>
      <c r="B31" s="35"/>
      <c r="C31" s="36" t="s">
        <v>35</v>
      </c>
      <c r="D31" s="37">
        <f>SUMIF(Table1[Elevation Change],"&gt;0")</f>
        <v>4346</v>
      </c>
      <c r="E31" s="19"/>
      <c r="F31" s="19"/>
    </row>
    <row r="32" spans="1:12">
      <c r="C32" s="36" t="s">
        <v>36</v>
      </c>
      <c r="D32" s="37">
        <f>SUMIF(Table1[Elevation Change],"&lt;0")</f>
        <v>-4346</v>
      </c>
      <c r="E32" s="19"/>
      <c r="F32" s="19"/>
    </row>
    <row r="33" spans="1:7">
      <c r="A33" s="16" t="s">
        <v>17</v>
      </c>
      <c r="B33" s="41" t="s">
        <v>41</v>
      </c>
      <c r="C33" s="41"/>
      <c r="D33" s="41"/>
      <c r="E33" s="41"/>
      <c r="F33" s="41"/>
    </row>
    <row r="35" spans="1:7">
      <c r="A35" s="24" t="str">
        <f>A41</f>
        <v>MPH Flat</v>
      </c>
      <c r="B35" s="7">
        <v>2.2999999999999998</v>
      </c>
    </row>
    <row r="36" spans="1:7">
      <c r="A36" s="24" t="str">
        <f t="shared" ref="A36:A37" si="2">A42</f>
        <v>FtPH Ascending</v>
      </c>
      <c r="B36" s="1">
        <v>1300</v>
      </c>
    </row>
    <row r="37" spans="1:7">
      <c r="A37" s="24" t="str">
        <f t="shared" si="2"/>
        <v>FtPH Descending</v>
      </c>
      <c r="B37" s="1">
        <v>2300</v>
      </c>
    </row>
    <row r="39" spans="1:7">
      <c r="A39" s="16"/>
      <c r="B39" s="25"/>
      <c r="C39" s="25"/>
      <c r="D39" s="25"/>
      <c r="E39" s="25"/>
      <c r="F39" s="25"/>
    </row>
    <row r="40" spans="1:7">
      <c r="A40" s="11"/>
      <c r="B40" s="12" t="s">
        <v>16</v>
      </c>
      <c r="C40" s="13" t="s">
        <v>13</v>
      </c>
      <c r="D40" s="13" t="s">
        <v>15</v>
      </c>
      <c r="E40" s="12" t="s">
        <v>14</v>
      </c>
      <c r="F40" s="20"/>
    </row>
    <row r="41" spans="1:7">
      <c r="A41" s="26" t="s">
        <v>38</v>
      </c>
      <c r="B41" s="7">
        <v>2.5</v>
      </c>
      <c r="C41" s="7">
        <v>2</v>
      </c>
      <c r="D41" s="7">
        <v>2</v>
      </c>
      <c r="E41" s="7">
        <v>2</v>
      </c>
      <c r="F41" s="20"/>
    </row>
    <row r="42" spans="1:7">
      <c r="A42" s="26" t="s">
        <v>39</v>
      </c>
      <c r="B42" s="1">
        <v>1200</v>
      </c>
      <c r="C42" s="1">
        <v>1100</v>
      </c>
      <c r="D42" s="1">
        <v>1000</v>
      </c>
      <c r="E42" s="1">
        <v>1200</v>
      </c>
      <c r="F42" s="20"/>
    </row>
    <row r="43" spans="1:7">
      <c r="A43" s="26" t="s">
        <v>40</v>
      </c>
      <c r="B43" s="1">
        <v>2400</v>
      </c>
      <c r="C43" s="1">
        <v>2200</v>
      </c>
      <c r="D43" s="1">
        <v>3500</v>
      </c>
      <c r="E43" s="1">
        <v>2200</v>
      </c>
      <c r="F43" s="20"/>
    </row>
    <row r="44" spans="1:7">
      <c r="A44" s="24" t="s">
        <v>33</v>
      </c>
      <c r="B44" s="27">
        <f>((($G44/B41)+($G45/B42))*60)/60</f>
        <v>1.8</v>
      </c>
      <c r="C44" s="27">
        <f t="shared" ref="C44:E44" si="3">((($G44/C41)+($G45/C42))*60)/60</f>
        <v>2.0909090909090908</v>
      </c>
      <c r="D44" s="27">
        <f t="shared" si="3"/>
        <v>2.2000000000000002</v>
      </c>
      <c r="E44" s="27">
        <f t="shared" si="3"/>
        <v>2</v>
      </c>
      <c r="F44" s="12" t="s">
        <v>11</v>
      </c>
      <c r="G44" s="7">
        <v>2</v>
      </c>
    </row>
    <row r="45" spans="1:7">
      <c r="A45" s="24" t="s">
        <v>34</v>
      </c>
      <c r="B45" s="27">
        <f>((($G44/B41)+($G45/B43))*60)/60</f>
        <v>1.3</v>
      </c>
      <c r="C45" s="27">
        <f t="shared" ref="C45:E45" si="4">((($G44/C41)+($G45/C43))*60)/60</f>
        <v>1.5454545454545454</v>
      </c>
      <c r="D45" s="27">
        <f t="shared" si="4"/>
        <v>1.342857142857143</v>
      </c>
      <c r="E45" s="27">
        <f t="shared" si="4"/>
        <v>1.5454545454545454</v>
      </c>
      <c r="F45" s="12" t="s">
        <v>12</v>
      </c>
      <c r="G45" s="1">
        <v>1200</v>
      </c>
    </row>
    <row r="47" spans="1:7" ht="16.5" thickBot="1">
      <c r="A47" s="28" t="s">
        <v>5</v>
      </c>
      <c r="B47" s="28"/>
      <c r="C47" s="29"/>
    </row>
    <row r="48" spans="1:7" ht="16.5" thickTop="1">
      <c r="A48" s="30" t="s">
        <v>6</v>
      </c>
      <c r="B48" s="30">
        <v>0.30480000000000002</v>
      </c>
      <c r="C48" s="10"/>
    </row>
    <row r="49" spans="1:3">
      <c r="A49" s="30" t="s">
        <v>7</v>
      </c>
      <c r="B49" s="30">
        <v>3.28</v>
      </c>
      <c r="C49" s="10"/>
    </row>
    <row r="50" spans="1:3">
      <c r="A50" s="30" t="s">
        <v>8</v>
      </c>
      <c r="B50" s="30">
        <v>1.609</v>
      </c>
      <c r="C50" s="10"/>
    </row>
    <row r="51" spans="1:3">
      <c r="A51" s="30" t="s">
        <v>9</v>
      </c>
      <c r="B51" s="30">
        <v>0.62136999999999998</v>
      </c>
      <c r="C51" s="10"/>
    </row>
    <row r="52" spans="1:3">
      <c r="A52" s="31" t="s">
        <v>42</v>
      </c>
      <c r="B52" s="30">
        <v>0.02</v>
      </c>
      <c r="C52" s="10"/>
    </row>
    <row r="53" spans="1:3">
      <c r="A53" s="31" t="s">
        <v>10</v>
      </c>
      <c r="B53" s="22">
        <v>328</v>
      </c>
    </row>
  </sheetData>
  <mergeCells count="2">
    <mergeCell ref="B33:F33"/>
    <mergeCell ref="A1:H1"/>
  </mergeCells>
  <phoneticPr fontId="0" type="noConversion"/>
  <conditionalFormatting sqref="A33 A35:A1048576 A1:A31">
    <cfRule type="containsText" dxfId="18" priority="14" operator="containsText" text="Camp">
      <formula>NOT(ISERROR(SEARCH("Camp",A1)))</formula>
    </cfRule>
  </conditionalFormatting>
  <conditionalFormatting sqref="C4:C29">
    <cfRule type="cellIs" dxfId="17" priority="1" operator="greaterThan">
      <formula>1.2</formula>
    </cfRule>
  </conditionalFormatting>
  <conditionalFormatting sqref="D4:D29">
    <cfRule type="cellIs" dxfId="16" priority="2" operator="greaterThan">
      <formula>1000</formula>
    </cfRule>
  </conditionalFormatting>
  <conditionalFormatting sqref="J4:J29">
    <cfRule type="cellIs" dxfId="15" priority="3" operator="greaterThan">
      <formula>2000</formula>
    </cfRule>
  </conditionalFormatting>
  <conditionalFormatting sqref="L4:L29">
    <cfRule type="cellIs" dxfId="14" priority="5" operator="greaterThan">
      <formula>8</formula>
    </cfRule>
  </conditionalFormatting>
  <conditionalFormatting sqref="E4:E29">
    <cfRule type="cellIs" dxfId="13" priority="4" operator="greaterThan">
      <formula>45</formula>
    </cfRule>
  </conditionalFormatting>
  <pageMargins left="0.25" right="0.25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D1" sqref="D1:D27"/>
    </sheetView>
  </sheetViews>
  <sheetFormatPr defaultRowHeight="15.75"/>
  <cols>
    <col min="1" max="1" width="20.5" bestFit="1" customWidth="1"/>
    <col min="3" max="3" width="19.25" bestFit="1" customWidth="1"/>
  </cols>
  <sheetData>
    <row r="1" spans="1:4">
      <c r="A1" t="s">
        <v>80</v>
      </c>
      <c r="D1">
        <v>3020</v>
      </c>
    </row>
    <row r="2" spans="1:4">
      <c r="A2" t="s">
        <v>79</v>
      </c>
      <c r="B2">
        <v>0.13</v>
      </c>
      <c r="C2">
        <v>343</v>
      </c>
      <c r="D2">
        <v>2959</v>
      </c>
    </row>
    <row r="3" spans="1:4">
      <c r="A3" t="s">
        <v>78</v>
      </c>
      <c r="B3">
        <v>0.11</v>
      </c>
      <c r="C3">
        <v>65</v>
      </c>
      <c r="D3">
        <v>3091</v>
      </c>
    </row>
    <row r="4" spans="1:4">
      <c r="A4" t="s">
        <v>77</v>
      </c>
      <c r="B4">
        <v>0.21</v>
      </c>
      <c r="C4">
        <v>104</v>
      </c>
      <c r="D4">
        <v>3455</v>
      </c>
    </row>
    <row r="5" spans="1:4">
      <c r="A5" t="s">
        <v>76</v>
      </c>
      <c r="B5">
        <v>0.25</v>
      </c>
      <c r="C5">
        <v>148</v>
      </c>
      <c r="D5">
        <v>3777</v>
      </c>
    </row>
    <row r="6" spans="1:4">
      <c r="A6" t="s">
        <v>75</v>
      </c>
      <c r="B6">
        <v>0.41</v>
      </c>
      <c r="C6">
        <v>61</v>
      </c>
      <c r="D6">
        <v>4788</v>
      </c>
    </row>
    <row r="7" spans="1:4">
      <c r="A7" t="s">
        <v>74</v>
      </c>
      <c r="B7">
        <v>0.34</v>
      </c>
      <c r="C7">
        <v>125</v>
      </c>
      <c r="D7">
        <v>5598</v>
      </c>
    </row>
    <row r="8" spans="1:4">
      <c r="A8" t="s">
        <v>73</v>
      </c>
      <c r="B8">
        <v>0.13</v>
      </c>
      <c r="C8">
        <v>72</v>
      </c>
      <c r="D8">
        <v>5990</v>
      </c>
    </row>
    <row r="9" spans="1:4">
      <c r="A9" t="s">
        <v>72</v>
      </c>
      <c r="B9">
        <v>0.11</v>
      </c>
      <c r="C9">
        <v>4</v>
      </c>
      <c r="D9">
        <v>5848</v>
      </c>
    </row>
    <row r="10" spans="1:4">
      <c r="A10" t="s">
        <v>71</v>
      </c>
      <c r="B10">
        <v>0.41</v>
      </c>
      <c r="C10">
        <v>2</v>
      </c>
      <c r="D10">
        <v>6120</v>
      </c>
    </row>
    <row r="11" spans="1:4">
      <c r="A11" t="s">
        <v>70</v>
      </c>
      <c r="B11">
        <v>0.54</v>
      </c>
      <c r="C11">
        <v>6</v>
      </c>
      <c r="D11">
        <v>6320</v>
      </c>
    </row>
    <row r="12" spans="1:4">
      <c r="A12" t="s">
        <v>69</v>
      </c>
      <c r="B12">
        <v>0.32</v>
      </c>
      <c r="C12">
        <v>325</v>
      </c>
      <c r="D12">
        <v>6120</v>
      </c>
    </row>
    <row r="13" spans="1:4">
      <c r="A13" t="s">
        <v>68</v>
      </c>
      <c r="B13">
        <v>0.47</v>
      </c>
      <c r="C13">
        <v>10</v>
      </c>
      <c r="D13">
        <v>6200</v>
      </c>
    </row>
    <row r="14" spans="1:4">
      <c r="A14" t="s">
        <v>81</v>
      </c>
      <c r="B14">
        <v>0.27</v>
      </c>
      <c r="C14">
        <v>150</v>
      </c>
      <c r="D14">
        <v>6560</v>
      </c>
    </row>
    <row r="15" spans="1:4">
      <c r="A15" t="s">
        <v>68</v>
      </c>
      <c r="B15">
        <v>0.27</v>
      </c>
      <c r="C15">
        <v>330</v>
      </c>
      <c r="D15">
        <v>6200</v>
      </c>
    </row>
    <row r="16" spans="1:4">
      <c r="A16" t="s">
        <v>69</v>
      </c>
      <c r="B16">
        <v>0.47</v>
      </c>
      <c r="C16">
        <v>190</v>
      </c>
      <c r="D16">
        <v>6120</v>
      </c>
    </row>
    <row r="17" spans="1:4">
      <c r="A17" t="s">
        <v>70</v>
      </c>
      <c r="B17">
        <v>0.32</v>
      </c>
      <c r="C17">
        <v>145</v>
      </c>
      <c r="D17">
        <v>6320</v>
      </c>
    </row>
    <row r="18" spans="1:4">
      <c r="A18" t="s">
        <v>71</v>
      </c>
      <c r="B18">
        <v>0.54</v>
      </c>
      <c r="C18">
        <v>186</v>
      </c>
      <c r="D18">
        <v>6120</v>
      </c>
    </row>
    <row r="19" spans="1:4">
      <c r="A19" t="s">
        <v>72</v>
      </c>
      <c r="B19">
        <v>0.41</v>
      </c>
      <c r="C19">
        <v>182</v>
      </c>
      <c r="D19">
        <v>5848</v>
      </c>
    </row>
    <row r="20" spans="1:4">
      <c r="A20" t="s">
        <v>73</v>
      </c>
      <c r="B20">
        <v>0.11</v>
      </c>
      <c r="C20">
        <v>184</v>
      </c>
      <c r="D20">
        <v>5990</v>
      </c>
    </row>
    <row r="21" spans="1:4">
      <c r="A21" t="s">
        <v>74</v>
      </c>
      <c r="B21">
        <v>0.13</v>
      </c>
      <c r="C21">
        <v>252</v>
      </c>
      <c r="D21">
        <v>5598</v>
      </c>
    </row>
    <row r="22" spans="1:4">
      <c r="A22" t="s">
        <v>75</v>
      </c>
      <c r="B22">
        <v>0.34</v>
      </c>
      <c r="C22">
        <v>305</v>
      </c>
      <c r="D22">
        <v>4788</v>
      </c>
    </row>
    <row r="23" spans="1:4">
      <c r="A23" t="s">
        <v>76</v>
      </c>
      <c r="B23">
        <v>0.41</v>
      </c>
      <c r="C23">
        <v>241</v>
      </c>
      <c r="D23">
        <v>3777</v>
      </c>
    </row>
    <row r="24" spans="1:4">
      <c r="A24" t="s">
        <v>77</v>
      </c>
      <c r="B24">
        <v>0.25</v>
      </c>
      <c r="C24">
        <v>328</v>
      </c>
      <c r="D24">
        <v>3455</v>
      </c>
    </row>
    <row r="25" spans="1:4">
      <c r="A25" t="s">
        <v>78</v>
      </c>
      <c r="B25">
        <v>0.21</v>
      </c>
      <c r="C25">
        <v>284</v>
      </c>
      <c r="D25">
        <v>3091</v>
      </c>
    </row>
    <row r="26" spans="1:4">
      <c r="A26" t="s">
        <v>79</v>
      </c>
      <c r="B26">
        <v>0.11</v>
      </c>
      <c r="C26">
        <v>245</v>
      </c>
      <c r="D26">
        <v>2959</v>
      </c>
    </row>
    <row r="27" spans="1:4">
      <c r="A27" t="s">
        <v>80</v>
      </c>
      <c r="B27">
        <v>0.13</v>
      </c>
      <c r="C27">
        <v>163</v>
      </c>
      <c r="D27">
        <v>3020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14" sqref="A14"/>
    </sheetView>
  </sheetViews>
  <sheetFormatPr defaultRowHeight="15.75"/>
  <cols>
    <col min="1" max="1" width="95.5" bestFit="1" customWidth="1"/>
  </cols>
  <sheetData>
    <row r="1" spans="1:1">
      <c r="A1" s="38" t="s">
        <v>46</v>
      </c>
    </row>
    <row r="2" spans="1:1">
      <c r="A2" s="8" t="s">
        <v>56</v>
      </c>
    </row>
    <row r="3" spans="1:1">
      <c r="A3" s="8" t="s">
        <v>26</v>
      </c>
    </row>
    <row r="4" spans="1:1">
      <c r="A4" t="s">
        <v>18</v>
      </c>
    </row>
    <row r="5" spans="1:1">
      <c r="A5" s="8" t="s">
        <v>62</v>
      </c>
    </row>
    <row r="6" spans="1:1">
      <c r="A6" s="39" t="s">
        <v>57</v>
      </c>
    </row>
    <row r="7" spans="1:1">
      <c r="A7" s="39" t="s">
        <v>58</v>
      </c>
    </row>
    <row r="8" spans="1:1">
      <c r="A8" s="39" t="s">
        <v>57</v>
      </c>
    </row>
    <row r="9" spans="1:1">
      <c r="A9" s="8" t="s">
        <v>59</v>
      </c>
    </row>
    <row r="10" spans="1:1">
      <c r="A10" s="8" t="s">
        <v>19</v>
      </c>
    </row>
    <row r="11" spans="1:1">
      <c r="A11" s="8" t="s">
        <v>60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s="8" t="s">
        <v>27</v>
      </c>
    </row>
    <row r="19" spans="1:1">
      <c r="A19" s="8" t="s">
        <v>28</v>
      </c>
    </row>
    <row r="20" spans="1:1">
      <c r="A20" s="8" t="s">
        <v>29</v>
      </c>
    </row>
    <row r="21" spans="1:1">
      <c r="A21" s="8" t="s">
        <v>30</v>
      </c>
    </row>
    <row r="22" spans="1:1">
      <c r="A22" s="8" t="s">
        <v>61</v>
      </c>
    </row>
    <row r="24" spans="1:1">
      <c r="A24" s="38" t="s">
        <v>47</v>
      </c>
    </row>
    <row r="25" spans="1:1">
      <c r="A25" s="8" t="s">
        <v>31</v>
      </c>
    </row>
    <row r="26" spans="1:1">
      <c r="A26" s="8" t="s">
        <v>32</v>
      </c>
    </row>
    <row r="27" spans="1:1">
      <c r="A27" s="8" t="s">
        <v>45</v>
      </c>
    </row>
    <row r="28" spans="1:1">
      <c r="A28" s="8" t="s">
        <v>64</v>
      </c>
    </row>
    <row r="30" spans="1:1">
      <c r="A30" s="38" t="s">
        <v>63</v>
      </c>
    </row>
    <row r="31" spans="1:1">
      <c r="A31" s="8" t="s">
        <v>65</v>
      </c>
    </row>
    <row r="34" spans="1:1">
      <c r="A34" s="9"/>
    </row>
    <row r="35" spans="1:1">
      <c r="A35" s="9"/>
    </row>
    <row r="36" spans="1:1">
      <c r="A36" s="9"/>
    </row>
  </sheetData>
  <conditionalFormatting sqref="A34:A36">
    <cfRule type="containsText" dxfId="12" priority="1" operator="containsText" text="Camp">
      <formula>NOT(ISERROR(SEARCH("Camp",A34)))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C95-A600-4F1A-BCF7-3CB4A64F5345}">
  <dimension ref="A1:A6"/>
  <sheetViews>
    <sheetView tabSelected="1" workbookViewId="0">
      <selection activeCell="A6" sqref="A6:XFD7"/>
    </sheetView>
  </sheetViews>
  <sheetFormatPr defaultRowHeight="15.75"/>
  <cols>
    <col min="1" max="1" width="50.625" bestFit="1" customWidth="1"/>
  </cols>
  <sheetData>
    <row r="1" spans="1:1">
      <c r="A1" t="s">
        <v>50</v>
      </c>
    </row>
    <row r="2" spans="1:1">
      <c r="A2" t="s">
        <v>54</v>
      </c>
    </row>
    <row r="3" spans="1:1">
      <c r="A3" t="s">
        <v>51</v>
      </c>
    </row>
    <row r="4" spans="1:1">
      <c r="A4" t="s">
        <v>53</v>
      </c>
    </row>
    <row r="5" spans="1:1">
      <c r="A5" t="s">
        <v>55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Segments</vt:lpstr>
      <vt:lpstr>Work</vt:lpstr>
      <vt:lpstr>Instructions</vt:lpstr>
      <vt:lpstr>Trip Information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2018-08-11T03:01:12Z</cp:lastPrinted>
  <dcterms:created xsi:type="dcterms:W3CDTF">2001-06-03T03:30:07Z</dcterms:created>
  <dcterms:modified xsi:type="dcterms:W3CDTF">2018-08-20T19:12:31Z</dcterms:modified>
</cp:coreProperties>
</file>