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Snoqualmie Pass\Roaring Ridge\"/>
    </mc:Choice>
  </mc:AlternateContent>
  <xr:revisionPtr revIDLastSave="0" documentId="13_ncr:1_{425C5C12-8884-4FFD-9DB1-74EA5FADE4E3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  <sheet name="CalTopo &amp; Google Earth" sheetId="6" r:id="rId5"/>
  </sheets>
  <definedNames>
    <definedName name="FtPH_Ascending">Segments!$B$34</definedName>
    <definedName name="FTPH_Descending">Segments!$B$35</definedName>
    <definedName name="MPH_Flat">Segments!$B$33</definedName>
    <definedName name="_xlnm.Print_Area" localSheetId="0">Segments!$A$2:$L$35</definedName>
    <definedName name="_xlnm.Print_Titles" localSheetId="0">Segments!$2:$2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E12" i="1" l="1"/>
  <c r="E27" i="1"/>
  <c r="E19" i="1"/>
  <c r="E11" i="1"/>
  <c r="E20" i="1"/>
  <c r="E26" i="1"/>
  <c r="E18" i="1"/>
  <c r="E10" i="1"/>
  <c r="E25" i="1"/>
  <c r="E17" i="1"/>
  <c r="E9" i="1"/>
  <c r="E8" i="1"/>
  <c r="E24" i="1"/>
  <c r="E16" i="1"/>
  <c r="E23" i="1"/>
  <c r="E15" i="1"/>
  <c r="E7" i="1"/>
  <c r="E22" i="1"/>
  <c r="E14" i="1"/>
  <c r="E6" i="1"/>
  <c r="E21" i="1"/>
  <c r="E13" i="1"/>
  <c r="E5" i="1"/>
  <c r="E43" i="1" l="1"/>
  <c r="D43" i="1"/>
  <c r="C43" i="1"/>
  <c r="B43" i="1"/>
  <c r="E42" i="1"/>
  <c r="D42" i="1"/>
  <c r="C42" i="1"/>
  <c r="B42" i="1"/>
  <c r="K28" i="1" l="1"/>
  <c r="J28" i="1"/>
  <c r="L28" i="1" l="1"/>
  <c r="I28" i="1" l="1"/>
  <c r="A34" i="1" l="1"/>
  <c r="A35" i="1"/>
  <c r="A33" i="1"/>
  <c r="C4" i="1" l="1"/>
  <c r="C28" i="1" l="1"/>
  <c r="D4" i="1"/>
  <c r="E4" i="1" s="1"/>
  <c r="E28" i="1" l="1"/>
  <c r="D29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<sst xmlns="http://schemas.openxmlformats.org/spreadsheetml/2006/main" count="181" uniqueCount="129">
  <si>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</si>
  <si>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</si>
  <si>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</si>
  <si>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</si>
  <si>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</si>
  <si>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</si>
  <si>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</si>
  <si>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</si>
  <si>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</si>
  <si>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</si>
  <si>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</si>
  <si>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</si>
  <si>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</si>
  <si>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</si>
  <si>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</si>
  <si>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</si>
  <si>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</si>
  <si>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</si>
  <si>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</si>
  <si>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</si>
  <si>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</si>
  <si>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</si>
  <si>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</si>
  <si>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</si>
  <si>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</si>
  <si>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</si>
  <si>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</si>
  <si>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</si>
  <si>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</si>
  <si>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</si>
  <si>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</si>
  <si>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</si>
  <si>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</si>
  <si>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</si>
  <si>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</si>
  <si>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</si>
  <si>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</si>
  <si>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</si>
  <si>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</si>
  <si>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</si>
  <si>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</si>
  <si>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</si>
  <si>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</si>
  <si>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</si>
  <si>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</si>
  <si>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</si>
  <si>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</si>
  <si>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</si>
  <si>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</si>
  <si>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</si>
  <si>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</si>
  <si>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</si>
  <si>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</si>
  <si>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</si>
  <si>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</si>
  <si>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</si>
  <si>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</si>
  <si>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</si>
  <si>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</si>
  <si>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</si>
  <si>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</si>
  <si>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</si>
  <si>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</si>
  <si>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</si>
  <si>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</si>
  <si>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</si>
  <si>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</si>
  <si>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Ski Trip Checklist</t>
  </si>
  <si>
    <t>CalTopo Settings</t>
  </si>
  <si>
    <t>Config</t>
  </si>
  <si>
    <t>Show UTM Grid</t>
  </si>
  <si>
    <t>Update URL on Map Move</t>
  </si>
  <si>
    <t>Datum WGS84</t>
  </si>
  <si>
    <t>Units Mixed</t>
  </si>
  <si>
    <t>Coordinate System UTM</t>
  </si>
  <si>
    <t>Show Position at Cursor</t>
  </si>
  <si>
    <t>Base Layer</t>
  </si>
  <si>
    <t>MapBuilder</t>
  </si>
  <si>
    <t>FSTopo (2016)</t>
  </si>
  <si>
    <t>FSTopo (2013)</t>
  </si>
  <si>
    <t>USGS 7.5</t>
  </si>
  <si>
    <t>Aerial Imagery</t>
  </si>
  <si>
    <t>NAIP 2013-2015</t>
  </si>
  <si>
    <t>NAIP 2011-2013</t>
  </si>
  <si>
    <t>Additional Map Layers</t>
  </si>
  <si>
    <t>Google Layers</t>
  </si>
  <si>
    <t>Satellite</t>
  </si>
  <si>
    <t>Shaded Relief</t>
  </si>
  <si>
    <t>Enhanced</t>
  </si>
  <si>
    <t>Terrain Shading</t>
  </si>
  <si>
    <t>Map Overlays</t>
  </si>
  <si>
    <t>40' Contours</t>
  </si>
  <si>
    <t>Slope Angle Shading</t>
  </si>
  <si>
    <t>Hybrid</t>
  </si>
  <si>
    <t>Avalanche Rescue Checklist</t>
  </si>
  <si>
    <t>Google Earth</t>
  </si>
  <si>
    <t>Open Google Earth</t>
  </si>
  <si>
    <t>Export a CalTopo map</t>
  </si>
  <si>
    <t>Change the file the KMZ</t>
  </si>
  <si>
    <t>Double select the KMZ</t>
  </si>
  <si>
    <t>Draw "runs" on the map</t>
  </si>
  <si>
    <t>Export a KMZ</t>
  </si>
  <si>
    <t>Import the KMZ into CalTopo</t>
  </si>
  <si>
    <t xml:space="preserve"> 10 T 621171 5249756</t>
  </si>
  <si>
    <t xml:space="preserve"> 10 T 621319 5248967</t>
  </si>
  <si>
    <t xml:space="preserve"> 10 T 620992 5247817</t>
  </si>
  <si>
    <t xml:space="preserve"> 10 T 620867 5247780</t>
  </si>
  <si>
    <t xml:space="preserve"> 10 T 620838 5247622</t>
  </si>
  <si>
    <t xml:space="preserve"> 10 T 620727 5247441</t>
  </si>
  <si>
    <t xml:space="preserve"> 10 T 620653 5247230</t>
  </si>
  <si>
    <t xml:space="preserve"> 10 T 620579 5246965</t>
  </si>
  <si>
    <t xml:space="preserve"> 10 T 620597 5246549</t>
  </si>
  <si>
    <t xml:space="preserve"> 10 T 620788 5246257</t>
  </si>
  <si>
    <t xml:space="preserve"> 10 T 620490 5245929</t>
  </si>
  <si>
    <t xml:space="preserve"> 10 T 620324 5245722</t>
  </si>
  <si>
    <t xml:space="preserve"> 10 T 620429 5245498</t>
  </si>
  <si>
    <t>RR00TH</t>
  </si>
  <si>
    <t>RR01Cold Creek</t>
  </si>
  <si>
    <t>RR02Int</t>
  </si>
  <si>
    <t>RR03SB SE</t>
  </si>
  <si>
    <t>RR04NFR 9070</t>
  </si>
  <si>
    <t>RR05Cold Creek</t>
  </si>
  <si>
    <t>RR062800</t>
  </si>
  <si>
    <t>RR07NFR9070-125</t>
  </si>
  <si>
    <t>RR08NFR9070-125</t>
  </si>
  <si>
    <t>RR094000</t>
  </si>
  <si>
    <t>RR104400</t>
  </si>
  <si>
    <t>RR11Saddle</t>
  </si>
  <si>
    <t>RR12Roaring 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</si>
</sst>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5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6"/>
    </xf>
    <xf numFmtId="1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44"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28" totalsRowCount="1" headerRowDxfId="43" dataDxfId="41" totalsRowDxfId="39" headerRowBorderDxfId="42" tableBorderDxfId="40" totalsRowBorderDxfId="38">
  <autoFilter ref="A2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7" totalsRowDxfId="11"/>
    <tableColumn id="2" xr3:uid="{00000000-0010-0000-0000-000002000000}" name="Direction" dataDxfId="36" totalsRowDxfId="10"/>
    <tableColumn id="3" xr3:uid="{00000000-0010-0000-0000-000003000000}" name="Distance" totalsRowFunction="sum" dataDxfId="35" totalsRowDxfId="9"/>
    <tableColumn id="5" xr3:uid="{00000000-0010-0000-0000-000005000000}" name="Elevation Change" dataDxfId="34" totalsRowDxfId="8">
      <calculatedColumnFormula>F3-F2</calculatedColumnFormula>
    </tableColumn>
    <tableColumn id="6" xr3:uid="{00000000-0010-0000-0000-000006000000}" name="Minutes/Hours" totalsRowFunction="custom" dataDxfId="33" totalsRowDxfId="7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32" totalsRowDxfId="6"/>
    <tableColumn id="7" xr3:uid="{00000000-0010-0000-0000-000007000000}" name="Direct Distance" dataDxfId="31" totalsRowDxfId="5"/>
    <tableColumn id="9" xr3:uid="{00000000-0010-0000-0000-000009000000}" name="Direct Adjustor" dataDxfId="30" totalsRowDxfId="4"/>
    <tableColumn id="4" xr3:uid="{00000000-0010-0000-0000-000004000000}" name="Camp Distance" totalsRowFunction="custom" dataDxfId="29" totalsRowDxfId="3">
      <totalsRowFormula>SUM(Table1[Camp Distance])</totalsRowFormula>
    </tableColumn>
    <tableColumn id="8" xr3:uid="{E8F36550-D62C-4F7C-8023-F3489E08E7C2}" name="Gain" totalsRowFunction="custom" dataDxfId="28" totalsRowDxfId="2">
      <totalsRowFormula>SUM(Table1[Gain])</totalsRowFormula>
    </tableColumn>
    <tableColumn id="11" xr3:uid="{00000000-0010-0000-0000-00000B000000}" name="Loss" totalsRowFunction="custom" dataDxfId="27" totalsRowDxfId="1">
      <totalsRowFormula>SUM(Table1[Loss])</totalsRowFormula>
    </tableColumn>
    <tableColumn id="12" xr3:uid="{00000000-0010-0000-0000-00000C000000}" name="Time" totalsRowFunction="custom" dataDxfId="26" totalsRowDxfId="0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B36" sqref="B36"/>
    </sheetView>
  </sheetViews>
  <sheetFormatPr defaultColWidth="9.25" defaultRowHeight="15.75"/>
  <cols>
    <col min="1" max="1" width="19" style="10" bestFit="1" customWidth="1"/>
    <col min="2" max="2" width="10.625" style="19" bestFit="1" customWidth="1"/>
    <col min="3" max="3" width="9.875" style="22" bestFit="1" customWidth="1"/>
    <col min="4" max="4" width="9.125" style="19" customWidth="1"/>
    <col min="5" max="5" width="10.125" style="19" customWidth="1"/>
    <col min="6" max="6" width="9.125" style="19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0" t="s">
        <v>2</v>
      </c>
      <c r="B1" s="40"/>
      <c r="C1" s="40"/>
      <c r="D1" s="40"/>
      <c r="E1" s="40"/>
      <c r="F1" s="40"/>
      <c r="G1" s="40"/>
      <c r="H1" s="40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65</v>
      </c>
      <c r="K2" s="14" t="s">
        <v>66</v>
      </c>
      <c r="L2" s="14" t="s">
        <v>48</v>
      </c>
    </row>
    <row r="3" spans="1:12">
      <c r="A3" s="41" t="s">
        <v>116</v>
      </c>
      <c r="B3" s="3"/>
      <c r="C3" s="3"/>
      <c r="D3" s="2"/>
      <c r="E3" s="4"/>
      <c r="F3" s="41">
        <v>2560</v>
      </c>
      <c r="G3" s="5"/>
      <c r="H3" s="5"/>
      <c r="I3" s="5"/>
      <c r="J3" s="5"/>
      <c r="K3" s="5"/>
      <c r="L3" s="5"/>
    </row>
    <row r="4" spans="1:12">
      <c r="A4" s="41" t="s">
        <v>117</v>
      </c>
      <c r="B4" s="41">
        <v>170</v>
      </c>
      <c r="C4" s="26">
        <f t="shared" ref="C4:C27" si="0">G4*(1+H4)</f>
        <v>0.55000000000000004</v>
      </c>
      <c r="D4" s="15">
        <f t="shared" ref="D4:D27" si="1">F4-F3</f>
        <v>160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25.227272727272727</v>
      </c>
      <c r="F4" s="41">
        <v>2720</v>
      </c>
      <c r="G4" s="41">
        <v>0.5</v>
      </c>
      <c r="H4" s="6">
        <v>0.1</v>
      </c>
      <c r="I4" s="22"/>
      <c r="J4" s="19"/>
      <c r="K4" s="19"/>
      <c r="L4" s="22"/>
    </row>
    <row r="5" spans="1:12">
      <c r="A5" s="41" t="s">
        <v>118</v>
      </c>
      <c r="B5" s="41">
        <v>197</v>
      </c>
      <c r="C5" s="26">
        <f t="shared" si="0"/>
        <v>0.88800000000000001</v>
      </c>
      <c r="D5" s="15">
        <f t="shared" si="1"/>
        <v>-134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28.937142857142859</v>
      </c>
      <c r="F5" s="41">
        <v>2586</v>
      </c>
      <c r="G5" s="41">
        <v>0.74</v>
      </c>
      <c r="H5" s="6">
        <v>0.2</v>
      </c>
      <c r="I5" s="22"/>
      <c r="J5" s="19"/>
      <c r="K5" s="19"/>
      <c r="L5" s="22"/>
    </row>
    <row r="6" spans="1:12">
      <c r="A6" s="41" t="s">
        <v>119</v>
      </c>
      <c r="B6" s="41">
        <v>254</v>
      </c>
      <c r="C6" s="26">
        <f t="shared" si="0"/>
        <v>9.9000000000000005E-2</v>
      </c>
      <c r="D6" s="15">
        <f t="shared" si="1"/>
        <v>51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5.7518181818181819</v>
      </c>
      <c r="F6" s="41">
        <v>2637</v>
      </c>
      <c r="G6" s="41">
        <v>0.09</v>
      </c>
      <c r="H6" s="6">
        <v>0.1</v>
      </c>
      <c r="I6" s="22"/>
      <c r="J6" s="19"/>
      <c r="K6" s="19"/>
      <c r="L6" s="22"/>
    </row>
    <row r="7" spans="1:12">
      <c r="A7" s="41" t="s">
        <v>120</v>
      </c>
      <c r="B7" s="41">
        <v>191</v>
      </c>
      <c r="C7" s="26">
        <f t="shared" si="0"/>
        <v>0.11000000000000001</v>
      </c>
      <c r="D7" s="15">
        <f t="shared" si="1"/>
        <v>-43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4.0371428571428574</v>
      </c>
      <c r="F7" s="41">
        <v>2594</v>
      </c>
      <c r="G7" s="41">
        <v>0.1</v>
      </c>
      <c r="H7" s="6">
        <v>0.1</v>
      </c>
      <c r="I7" s="22"/>
      <c r="J7" s="19"/>
      <c r="K7" s="19"/>
      <c r="L7" s="22"/>
    </row>
    <row r="8" spans="1:12">
      <c r="A8" s="41" t="s">
        <v>121</v>
      </c>
      <c r="B8" s="41">
        <v>212</v>
      </c>
      <c r="C8" s="26">
        <f t="shared" si="0"/>
        <v>0.15400000000000003</v>
      </c>
      <c r="D8" s="15">
        <f t="shared" si="1"/>
        <v>-35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5.2200000000000006</v>
      </c>
      <c r="F8" s="41">
        <v>2559</v>
      </c>
      <c r="G8" s="41">
        <v>0.14000000000000001</v>
      </c>
      <c r="H8" s="6">
        <v>0.1</v>
      </c>
      <c r="I8" s="22"/>
      <c r="J8" s="19"/>
      <c r="K8" s="19"/>
      <c r="L8" s="22"/>
    </row>
    <row r="9" spans="1:12">
      <c r="A9" s="41" t="s">
        <v>122</v>
      </c>
      <c r="B9" s="41">
        <v>200</v>
      </c>
      <c r="C9" s="26">
        <f t="shared" si="0"/>
        <v>0.15400000000000003</v>
      </c>
      <c r="D9" s="15">
        <f t="shared" si="1"/>
        <v>241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17.765454545454546</v>
      </c>
      <c r="F9" s="41">
        <v>2800</v>
      </c>
      <c r="G9" s="41">
        <v>0.14000000000000001</v>
      </c>
      <c r="H9" s="6">
        <v>0.1</v>
      </c>
      <c r="I9" s="22"/>
      <c r="J9" s="19"/>
      <c r="K9" s="19"/>
      <c r="L9" s="22"/>
    </row>
    <row r="10" spans="1:12">
      <c r="A10" s="41" t="s">
        <v>123</v>
      </c>
      <c r="B10" s="41">
        <v>196</v>
      </c>
      <c r="C10" s="26">
        <f t="shared" si="0"/>
        <v>0.19800000000000001</v>
      </c>
      <c r="D10" s="15">
        <f t="shared" si="1"/>
        <v>355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25.303636363636365</v>
      </c>
      <c r="F10" s="41">
        <v>3155</v>
      </c>
      <c r="G10" s="41">
        <v>0.18</v>
      </c>
      <c r="H10" s="6">
        <v>0.1</v>
      </c>
      <c r="I10" s="22"/>
      <c r="J10" s="19"/>
      <c r="K10" s="19"/>
      <c r="L10" s="22"/>
    </row>
    <row r="11" spans="1:12">
      <c r="A11" s="41" t="s">
        <v>124</v>
      </c>
      <c r="B11" s="41">
        <v>178</v>
      </c>
      <c r="C11" s="26">
        <f t="shared" si="0"/>
        <v>0.28600000000000003</v>
      </c>
      <c r="D11" s="15">
        <f t="shared" si="1"/>
        <v>609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41.798181818181817</v>
      </c>
      <c r="F11" s="41">
        <v>3764</v>
      </c>
      <c r="G11" s="41">
        <v>0.26</v>
      </c>
      <c r="H11" s="6">
        <v>0.1</v>
      </c>
      <c r="I11" s="22"/>
      <c r="J11" s="19"/>
      <c r="K11" s="19"/>
      <c r="L11" s="22"/>
    </row>
    <row r="12" spans="1:12">
      <c r="A12" s="41" t="s">
        <v>125</v>
      </c>
      <c r="B12" s="41">
        <v>148</v>
      </c>
      <c r="C12" s="26">
        <f t="shared" si="0"/>
        <v>0.24200000000000002</v>
      </c>
      <c r="D12" s="15">
        <f t="shared" si="1"/>
        <v>236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20.132727272727273</v>
      </c>
      <c r="F12" s="41">
        <v>4000</v>
      </c>
      <c r="G12" s="41">
        <v>0.22</v>
      </c>
      <c r="H12" s="6">
        <v>0.1</v>
      </c>
      <c r="I12" s="22"/>
      <c r="J12" s="19"/>
      <c r="K12" s="19"/>
      <c r="L12" s="22"/>
    </row>
    <row r="13" spans="1:12">
      <c r="A13" s="41" t="s">
        <v>126</v>
      </c>
      <c r="B13" s="41">
        <v>223</v>
      </c>
      <c r="C13" s="26">
        <f t="shared" si="0"/>
        <v>0.30800000000000005</v>
      </c>
      <c r="D13" s="15">
        <f t="shared" si="1"/>
        <v>400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31.058181818181822</v>
      </c>
      <c r="F13" s="41">
        <v>4400</v>
      </c>
      <c r="G13" s="41">
        <v>0.28000000000000003</v>
      </c>
      <c r="H13" s="6">
        <v>0.1</v>
      </c>
      <c r="I13" s="22"/>
      <c r="J13" s="19"/>
      <c r="K13" s="19"/>
      <c r="L13" s="22"/>
    </row>
    <row r="14" spans="1:12">
      <c r="A14" s="41" t="s">
        <v>127</v>
      </c>
      <c r="B14" s="41">
        <v>219</v>
      </c>
      <c r="C14" s="26">
        <f t="shared" si="0"/>
        <v>0.19800000000000001</v>
      </c>
      <c r="D14" s="15">
        <f t="shared" si="1"/>
        <v>420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28.849090909090908</v>
      </c>
      <c r="F14" s="41">
        <v>4820</v>
      </c>
      <c r="G14" s="41">
        <v>0.18</v>
      </c>
      <c r="H14" s="6">
        <v>0.1</v>
      </c>
      <c r="I14" s="22"/>
      <c r="J14" s="19"/>
      <c r="K14" s="19"/>
      <c r="L14" s="22"/>
    </row>
    <row r="15" spans="1:12">
      <c r="A15" s="41" t="s">
        <v>128</v>
      </c>
      <c r="B15" s="41">
        <v>156</v>
      </c>
      <c r="C15" s="26">
        <f t="shared" si="0"/>
        <v>0.17600000000000002</v>
      </c>
      <c r="D15" s="15">
        <f t="shared" si="1"/>
        <v>141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12.970909090909092</v>
      </c>
      <c r="F15" s="41">
        <v>4961</v>
      </c>
      <c r="G15" s="41">
        <v>0.16</v>
      </c>
      <c r="H15" s="6">
        <v>0.1</v>
      </c>
      <c r="I15" s="22"/>
      <c r="J15" s="19"/>
      <c r="K15" s="19"/>
      <c r="L15" s="22"/>
    </row>
    <row r="16" spans="1:12">
      <c r="A16" s="41" t="s">
        <v>127</v>
      </c>
      <c r="B16" s="41">
        <v>336</v>
      </c>
      <c r="C16" s="26">
        <f t="shared" si="0"/>
        <v>0.17600000000000002</v>
      </c>
      <c r="D16" s="15">
        <f t="shared" si="1"/>
        <v>-141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7.6971428571428566</v>
      </c>
      <c r="F16" s="41">
        <v>4820</v>
      </c>
      <c r="G16" s="41">
        <v>0.16</v>
      </c>
      <c r="H16" s="6">
        <v>0.1</v>
      </c>
      <c r="I16" s="22"/>
      <c r="J16" s="19"/>
      <c r="K16" s="19"/>
      <c r="L16" s="22"/>
    </row>
    <row r="17" spans="1:12">
      <c r="A17" s="41" t="s">
        <v>126</v>
      </c>
      <c r="B17" s="41">
        <v>39</v>
      </c>
      <c r="C17" s="26">
        <f t="shared" si="0"/>
        <v>0.19800000000000001</v>
      </c>
      <c r="D17" s="15">
        <f t="shared" si="1"/>
        <v>-420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13.14</v>
      </c>
      <c r="F17" s="41">
        <v>4400</v>
      </c>
      <c r="G17" s="41">
        <v>0.18</v>
      </c>
      <c r="H17" s="6">
        <v>0.1</v>
      </c>
      <c r="I17" s="22"/>
      <c r="J17" s="19"/>
      <c r="K17" s="19"/>
      <c r="L17" s="22"/>
    </row>
    <row r="18" spans="1:12">
      <c r="A18" s="41" t="s">
        <v>125</v>
      </c>
      <c r="B18" s="41">
        <v>43</v>
      </c>
      <c r="C18" s="26">
        <f t="shared" si="0"/>
        <v>0.30800000000000005</v>
      </c>
      <c r="D18" s="15">
        <f t="shared" si="1"/>
        <v>-400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16.097142857142856</v>
      </c>
      <c r="F18" s="41">
        <v>4000</v>
      </c>
      <c r="G18" s="41">
        <v>0.28000000000000003</v>
      </c>
      <c r="H18" s="6">
        <v>0.1</v>
      </c>
      <c r="I18" s="22"/>
      <c r="J18" s="19"/>
      <c r="K18" s="19"/>
      <c r="L18" s="22"/>
    </row>
    <row r="19" spans="1:12">
      <c r="A19" s="41" t="s">
        <v>124</v>
      </c>
      <c r="B19" s="41">
        <v>328</v>
      </c>
      <c r="C19" s="26">
        <f t="shared" si="0"/>
        <v>0.24200000000000002</v>
      </c>
      <c r="D19" s="15">
        <f t="shared" si="1"/>
        <v>-236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11.305714285714286</v>
      </c>
      <c r="F19" s="41">
        <v>3764</v>
      </c>
      <c r="G19" s="41">
        <v>0.22</v>
      </c>
      <c r="H19" s="6">
        <v>0.1</v>
      </c>
      <c r="I19" s="22"/>
      <c r="J19" s="19"/>
      <c r="K19" s="19"/>
      <c r="L19" s="22"/>
    </row>
    <row r="20" spans="1:12">
      <c r="A20" s="41" t="s">
        <v>123</v>
      </c>
      <c r="B20" s="41">
        <v>358</v>
      </c>
      <c r="C20" s="26">
        <f t="shared" si="0"/>
        <v>0.28600000000000003</v>
      </c>
      <c r="D20" s="15">
        <f t="shared" si="1"/>
        <v>-609</v>
      </c>
      <c r="E2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19.02</v>
      </c>
      <c r="F20" s="41">
        <v>3155</v>
      </c>
      <c r="G20" s="41">
        <v>0.26</v>
      </c>
      <c r="H20" s="6">
        <v>0.1</v>
      </c>
      <c r="I20" s="22"/>
      <c r="J20" s="19"/>
      <c r="K20" s="19"/>
      <c r="L20" s="22"/>
    </row>
    <row r="21" spans="1:12">
      <c r="A21" s="41" t="s">
        <v>122</v>
      </c>
      <c r="B21" s="41">
        <v>16</v>
      </c>
      <c r="C21" s="26">
        <f t="shared" si="0"/>
        <v>0.19800000000000001</v>
      </c>
      <c r="D21" s="15">
        <f t="shared" si="1"/>
        <v>-355</v>
      </c>
      <c r="E2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12.025714285714285</v>
      </c>
      <c r="F21" s="41">
        <v>2800</v>
      </c>
      <c r="G21" s="41">
        <v>0.18</v>
      </c>
      <c r="H21" s="6">
        <v>0.1</v>
      </c>
      <c r="I21" s="22"/>
      <c r="J21" s="19"/>
      <c r="K21" s="19"/>
      <c r="L21" s="22"/>
    </row>
    <row r="22" spans="1:12">
      <c r="A22" s="41" t="s">
        <v>121</v>
      </c>
      <c r="B22" s="41">
        <v>20</v>
      </c>
      <c r="C22" s="26">
        <f t="shared" si="0"/>
        <v>0.15400000000000003</v>
      </c>
      <c r="D22" s="15">
        <f t="shared" si="1"/>
        <v>-241</v>
      </c>
      <c r="E2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8.7514285714285709</v>
      </c>
      <c r="F22" s="41">
        <v>2559</v>
      </c>
      <c r="G22" s="41">
        <v>0.14000000000000001</v>
      </c>
      <c r="H22" s="6">
        <v>0.1</v>
      </c>
      <c r="I22" s="22"/>
      <c r="J22" s="19"/>
      <c r="K22" s="19"/>
      <c r="L22" s="22"/>
    </row>
    <row r="23" spans="1:12">
      <c r="A23" s="41" t="s">
        <v>120</v>
      </c>
      <c r="B23" s="41">
        <v>32</v>
      </c>
      <c r="C23" s="26">
        <f t="shared" si="0"/>
        <v>0.15400000000000003</v>
      </c>
      <c r="D23" s="15">
        <f t="shared" si="1"/>
        <v>35</v>
      </c>
      <c r="E2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6.5290909090909093</v>
      </c>
      <c r="F23" s="41">
        <v>2594</v>
      </c>
      <c r="G23" s="41">
        <v>0.14000000000000001</v>
      </c>
      <c r="H23" s="6">
        <v>0.1</v>
      </c>
      <c r="I23" s="22"/>
      <c r="J23" s="19"/>
      <c r="K23" s="19"/>
      <c r="L23" s="22"/>
    </row>
    <row r="24" spans="1:12">
      <c r="A24" s="41" t="s">
        <v>119</v>
      </c>
      <c r="B24" s="41">
        <v>11</v>
      </c>
      <c r="C24" s="26">
        <f t="shared" si="0"/>
        <v>0.11000000000000001</v>
      </c>
      <c r="D24" s="15">
        <f t="shared" si="1"/>
        <v>43</v>
      </c>
      <c r="E2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5.6454545454545464</v>
      </c>
      <c r="F24" s="41">
        <v>2637</v>
      </c>
      <c r="G24" s="41">
        <v>0.1</v>
      </c>
      <c r="H24" s="6">
        <v>0.1</v>
      </c>
      <c r="I24" s="22"/>
      <c r="J24" s="19"/>
      <c r="K24" s="19"/>
      <c r="L24" s="22"/>
    </row>
    <row r="25" spans="1:12">
      <c r="A25" s="41" t="s">
        <v>118</v>
      </c>
      <c r="B25" s="41">
        <v>74</v>
      </c>
      <c r="C25" s="26">
        <f t="shared" si="0"/>
        <v>8.8000000000000009E-2</v>
      </c>
      <c r="D25" s="15">
        <f t="shared" si="1"/>
        <v>-51</v>
      </c>
      <c r="E2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3.5142857142857147</v>
      </c>
      <c r="F25" s="41">
        <v>2586</v>
      </c>
      <c r="G25" s="41">
        <v>0.08</v>
      </c>
      <c r="H25" s="6">
        <v>0.1</v>
      </c>
      <c r="I25" s="22"/>
      <c r="J25" s="19"/>
      <c r="K25" s="19"/>
      <c r="L25" s="22"/>
    </row>
    <row r="26" spans="1:12">
      <c r="A26" s="41" t="s">
        <v>117</v>
      </c>
      <c r="B26" s="41">
        <v>17</v>
      </c>
      <c r="C26" s="26">
        <f t="shared" si="0"/>
        <v>0.88800000000000001</v>
      </c>
      <c r="D26" s="15">
        <f t="shared" si="1"/>
        <v>134</v>
      </c>
      <c r="E2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33.949090909090906</v>
      </c>
      <c r="F26" s="41">
        <v>2720</v>
      </c>
      <c r="G26" s="41">
        <v>0.74</v>
      </c>
      <c r="H26" s="6">
        <v>0.2</v>
      </c>
      <c r="I26" s="22"/>
      <c r="J26" s="19"/>
      <c r="K26" s="19"/>
      <c r="L26" s="22"/>
    </row>
    <row r="27" spans="1:12">
      <c r="A27" s="41" t="s">
        <v>116</v>
      </c>
      <c r="B27" s="41">
        <v>350</v>
      </c>
      <c r="C27" s="26">
        <f t="shared" si="0"/>
        <v>0.55000000000000004</v>
      </c>
      <c r="D27" s="15">
        <f t="shared" si="1"/>
        <v>-160</v>
      </c>
      <c r="E2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19.242857142857144</v>
      </c>
      <c r="F27" s="41">
        <v>2560</v>
      </c>
      <c r="G27" s="41">
        <v>0.5</v>
      </c>
      <c r="H27" s="6">
        <v>0.1</v>
      </c>
      <c r="I27" s="22"/>
      <c r="J27" s="19"/>
      <c r="K27" s="19"/>
      <c r="L27" s="22"/>
    </row>
    <row r="28" spans="1:12">
      <c r="A28" s="16" t="s">
        <v>3</v>
      </c>
      <c r="B28" s="28"/>
      <c r="C28" s="29">
        <f>SUBTOTAL(109,Table1[Distance])</f>
        <v>6.7150000000000007</v>
      </c>
      <c r="D28" s="17"/>
      <c r="E28" s="29">
        <f>SUBTOTAL(109,Table1[Minutes/Hours])/60</f>
        <v>6.7328246753246734</v>
      </c>
      <c r="F28" s="28"/>
      <c r="G28" s="18"/>
      <c r="H28" s="18"/>
      <c r="I28" s="36">
        <f>SUM(Table1[Camp Distance])</f>
        <v>0</v>
      </c>
      <c r="J28" s="15">
        <f>SUM(Table1[Gain])</f>
        <v>0</v>
      </c>
      <c r="K28" s="15">
        <f>SUM(Table1[Loss])</f>
        <v>0</v>
      </c>
      <c r="L28" s="36">
        <f>SUM(Table1[Time])</f>
        <v>0</v>
      </c>
    </row>
    <row r="29" spans="1:12">
      <c r="A29" s="30"/>
      <c r="B29" s="31"/>
      <c r="C29" s="32" t="s">
        <v>35</v>
      </c>
      <c r="D29" s="33">
        <f>SUMIF(Table1[Elevation Change],"&gt;0")</f>
        <v>2825</v>
      </c>
    </row>
    <row r="30" spans="1:12">
      <c r="C30" s="32" t="s">
        <v>36</v>
      </c>
      <c r="D30" s="33">
        <f>SUMIF(Table1[Elevation Change],"&lt;0")</f>
        <v>-2825</v>
      </c>
    </row>
    <row r="31" spans="1:12">
      <c r="A31" s="16" t="s">
        <v>17</v>
      </c>
      <c r="B31" s="39" t="s">
        <v>41</v>
      </c>
      <c r="C31" s="39"/>
      <c r="D31" s="39"/>
      <c r="E31" s="39"/>
      <c r="F31" s="39"/>
    </row>
    <row r="33" spans="1:7">
      <c r="A33" s="23" t="str">
        <f>A39</f>
        <v>MPH Flat</v>
      </c>
      <c r="B33" s="7">
        <v>2</v>
      </c>
    </row>
    <row r="34" spans="1:7">
      <c r="A34" s="23" t="str">
        <f t="shared" ref="A34:A35" si="2">A40</f>
        <v>FtPH Ascending</v>
      </c>
      <c r="B34" s="1">
        <v>1100</v>
      </c>
    </row>
    <row r="35" spans="1:7">
      <c r="A35" s="23" t="str">
        <f t="shared" si="2"/>
        <v>FtPH Descending</v>
      </c>
      <c r="B35" s="1">
        <v>3500</v>
      </c>
    </row>
    <row r="37" spans="1:7">
      <c r="A37" s="16"/>
      <c r="B37" s="24"/>
      <c r="C37" s="24"/>
      <c r="D37" s="24"/>
      <c r="E37" s="24"/>
      <c r="F37" s="24"/>
    </row>
    <row r="38" spans="1:7">
      <c r="A38" s="11"/>
      <c r="B38" s="12" t="s">
        <v>16</v>
      </c>
      <c r="C38" s="13" t="s">
        <v>13</v>
      </c>
      <c r="D38" s="13" t="s">
        <v>15</v>
      </c>
      <c r="E38" s="12" t="s">
        <v>14</v>
      </c>
      <c r="F38" s="20"/>
    </row>
    <row r="39" spans="1:7">
      <c r="A39" s="25" t="s">
        <v>38</v>
      </c>
      <c r="B39" s="7">
        <v>2.5</v>
      </c>
      <c r="C39" s="7">
        <v>2</v>
      </c>
      <c r="D39" s="7">
        <v>2</v>
      </c>
      <c r="E39" s="7">
        <v>2</v>
      </c>
      <c r="F39" s="20"/>
    </row>
    <row r="40" spans="1:7">
      <c r="A40" s="25" t="s">
        <v>39</v>
      </c>
      <c r="B40" s="1">
        <v>1200</v>
      </c>
      <c r="C40" s="1">
        <v>1100</v>
      </c>
      <c r="D40" s="1">
        <v>1000</v>
      </c>
      <c r="E40" s="1">
        <v>1200</v>
      </c>
      <c r="F40" s="20"/>
    </row>
    <row r="41" spans="1:7">
      <c r="A41" s="25" t="s">
        <v>40</v>
      </c>
      <c r="B41" s="1">
        <v>2400</v>
      </c>
      <c r="C41" s="1">
        <v>2200</v>
      </c>
      <c r="D41" s="1">
        <v>3500</v>
      </c>
      <c r="E41" s="1">
        <v>2200</v>
      </c>
      <c r="F41" s="20"/>
    </row>
    <row r="42" spans="1:7">
      <c r="A42" s="23" t="s">
        <v>33</v>
      </c>
      <c r="B42" s="26">
        <f>((($G42/B39)+($G43/B40))*60)/60</f>
        <v>1.8</v>
      </c>
      <c r="C42" s="26">
        <f t="shared" ref="C42:E42" si="3">((($G42/C39)+($G43/C40))*60)/60</f>
        <v>2.0909090909090908</v>
      </c>
      <c r="D42" s="26">
        <f t="shared" si="3"/>
        <v>2.2000000000000002</v>
      </c>
      <c r="E42" s="26">
        <f t="shared" si="3"/>
        <v>2</v>
      </c>
      <c r="F42" s="12" t="s">
        <v>11</v>
      </c>
      <c r="G42" s="7">
        <v>2</v>
      </c>
    </row>
    <row r="43" spans="1:7">
      <c r="A43" s="23" t="s">
        <v>34</v>
      </c>
      <c r="B43" s="26">
        <f>((($G42/B39)+($G43/B41))*60)/60</f>
        <v>1.3</v>
      </c>
      <c r="C43" s="26">
        <f t="shared" ref="C43:E43" si="4">((($G42/C39)+($G43/C41))*60)/60</f>
        <v>1.5454545454545454</v>
      </c>
      <c r="D43" s="26">
        <f t="shared" si="4"/>
        <v>1.342857142857143</v>
      </c>
      <c r="E43" s="26">
        <f t="shared" si="4"/>
        <v>1.5454545454545454</v>
      </c>
      <c r="F43" s="12" t="s">
        <v>12</v>
      </c>
      <c r="G43" s="1">
        <v>1200</v>
      </c>
    </row>
    <row r="45" spans="1:7" ht="16.5" thickBot="1">
      <c r="A45" s="27" t="s">
        <v>5</v>
      </c>
      <c r="B45" s="27"/>
      <c r="C45"/>
    </row>
    <row r="46" spans="1:7" ht="16.5" thickTop="1">
      <c r="A46" t="s">
        <v>6</v>
      </c>
      <c r="B46">
        <v>0.30480000000000002</v>
      </c>
      <c r="C46" s="10"/>
    </row>
    <row r="47" spans="1:7">
      <c r="A47" t="s">
        <v>7</v>
      </c>
      <c r="B47">
        <v>3.28</v>
      </c>
      <c r="C47" s="10"/>
    </row>
    <row r="48" spans="1:7">
      <c r="A48" t="s">
        <v>8</v>
      </c>
      <c r="B48">
        <v>1.609</v>
      </c>
      <c r="C48" s="10"/>
    </row>
    <row r="49" spans="1:3">
      <c r="A49" t="s">
        <v>9</v>
      </c>
      <c r="B49">
        <v>0.62136999999999998</v>
      </c>
      <c r="C49" s="10"/>
    </row>
    <row r="50" spans="1:3">
      <c r="A50" s="9" t="s">
        <v>42</v>
      </c>
      <c r="B50">
        <v>0.02</v>
      </c>
      <c r="C50" s="10"/>
    </row>
    <row r="51" spans="1:3">
      <c r="A51" s="9" t="s">
        <v>10</v>
      </c>
      <c r="B51" s="19">
        <v>328</v>
      </c>
    </row>
  </sheetData>
  <mergeCells count="2">
    <mergeCell ref="B31:F31"/>
    <mergeCell ref="A1:H1"/>
  </mergeCells>
  <phoneticPr fontId="0" type="noConversion"/>
  <conditionalFormatting sqref="A31 A33:A1048576 A1:A2 A28:A29">
    <cfRule type="containsText" dxfId="25" priority="29" operator="containsText" text="Camp">
      <formula>NOT(ISERROR(SEARCH("Camp",A1)))</formula>
    </cfRule>
  </conditionalFormatting>
  <conditionalFormatting sqref="C4:C27">
    <cfRule type="cellIs" dxfId="24" priority="16" operator="greaterThan">
      <formula>1.2</formula>
    </cfRule>
  </conditionalFormatting>
  <conditionalFormatting sqref="D4:D27">
    <cfRule type="cellIs" dxfId="23" priority="17" operator="greaterThan">
      <formula>1000</formula>
    </cfRule>
  </conditionalFormatting>
  <conditionalFormatting sqref="J4:J24">
    <cfRule type="cellIs" dxfId="22" priority="18" operator="greaterThan">
      <formula>2000</formula>
    </cfRule>
  </conditionalFormatting>
  <conditionalFormatting sqref="L4:L24">
    <cfRule type="cellIs" dxfId="21" priority="20" operator="greaterThan">
      <formula>8</formula>
    </cfRule>
  </conditionalFormatting>
  <conditionalFormatting sqref="E4:E27">
    <cfRule type="cellIs" dxfId="20" priority="19" operator="greaterThan">
      <formula>45</formula>
    </cfRule>
  </conditionalFormatting>
  <conditionalFormatting sqref="J25:J27">
    <cfRule type="cellIs" dxfId="19" priority="12" operator="greaterThan">
      <formula>2000</formula>
    </cfRule>
  </conditionalFormatting>
  <conditionalFormatting sqref="L25:L27">
    <cfRule type="cellIs" dxfId="18" priority="14" operator="greaterThan">
      <formula>8</formula>
    </cfRule>
  </conditionalFormatting>
  <conditionalFormatting sqref="A3">
    <cfRule type="containsText" dxfId="15" priority="3" operator="containsText" text="Camp">
      <formula>NOT(ISERROR(SEARCH("Camp",A3)))</formula>
    </cfRule>
  </conditionalFormatting>
  <conditionalFormatting sqref="A4:A27">
    <cfRule type="containsText" dxfId="14" priority="2" operator="containsText" text="Camp">
      <formula>NOT(ISERROR(SEARCH("Camp",A4)))</formula>
    </cfRule>
  </conditionalFormatting>
  <pageMargins left="0.7" right="0.7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E1" sqref="E1:E25"/>
    </sheetView>
  </sheetViews>
  <sheetFormatPr defaultRowHeight="15.75"/>
  <cols>
    <col min="1" max="1" width="20.5" bestFit="1" customWidth="1"/>
  </cols>
  <sheetData>
    <row r="1" spans="1:5">
      <c r="A1" t="s">
        <v>116</v>
      </c>
      <c r="D1" t="s">
        <v>103</v>
      </c>
      <c r="E1">
        <v>2560</v>
      </c>
    </row>
    <row r="2" spans="1:5">
      <c r="A2" t="s">
        <v>117</v>
      </c>
      <c r="B2">
        <v>0.5</v>
      </c>
      <c r="C2">
        <v>170</v>
      </c>
      <c r="D2" t="s">
        <v>104</v>
      </c>
      <c r="E2">
        <v>2720</v>
      </c>
    </row>
    <row r="3" spans="1:5">
      <c r="A3" t="s">
        <v>118</v>
      </c>
      <c r="B3">
        <v>0.74</v>
      </c>
      <c r="C3">
        <v>197</v>
      </c>
      <c r="D3" t="s">
        <v>105</v>
      </c>
      <c r="E3">
        <v>2586</v>
      </c>
    </row>
    <row r="4" spans="1:5">
      <c r="A4" t="s">
        <v>119</v>
      </c>
      <c r="B4">
        <v>0.09</v>
      </c>
      <c r="C4">
        <v>254</v>
      </c>
      <c r="D4" t="s">
        <v>106</v>
      </c>
      <c r="E4">
        <v>2637</v>
      </c>
    </row>
    <row r="5" spans="1:5">
      <c r="A5" t="s">
        <v>120</v>
      </c>
      <c r="B5">
        <v>0.1</v>
      </c>
      <c r="C5">
        <v>191</v>
      </c>
      <c r="D5" t="s">
        <v>107</v>
      </c>
      <c r="E5">
        <v>2594</v>
      </c>
    </row>
    <row r="6" spans="1:5">
      <c r="A6" t="s">
        <v>121</v>
      </c>
      <c r="B6">
        <v>0.14000000000000001</v>
      </c>
      <c r="C6">
        <v>212</v>
      </c>
      <c r="D6" t="s">
        <v>108</v>
      </c>
      <c r="E6">
        <v>2559</v>
      </c>
    </row>
    <row r="7" spans="1:5">
      <c r="A7" t="s">
        <v>122</v>
      </c>
      <c r="B7">
        <v>0.14000000000000001</v>
      </c>
      <c r="C7">
        <v>200</v>
      </c>
      <c r="D7" t="s">
        <v>109</v>
      </c>
      <c r="E7">
        <v>2800</v>
      </c>
    </row>
    <row r="8" spans="1:5">
      <c r="A8" t="s">
        <v>123</v>
      </c>
      <c r="B8">
        <v>0.18</v>
      </c>
      <c r="C8">
        <v>196</v>
      </c>
      <c r="D8" t="s">
        <v>110</v>
      </c>
      <c r="E8">
        <v>3155</v>
      </c>
    </row>
    <row r="9" spans="1:5">
      <c r="A9" t="s">
        <v>124</v>
      </c>
      <c r="B9">
        <v>0.26</v>
      </c>
      <c r="C9">
        <v>178</v>
      </c>
      <c r="D9" t="s">
        <v>111</v>
      </c>
      <c r="E9">
        <v>3764</v>
      </c>
    </row>
    <row r="10" spans="1:5">
      <c r="A10" t="s">
        <v>125</v>
      </c>
      <c r="B10">
        <v>0.22</v>
      </c>
      <c r="C10">
        <v>148</v>
      </c>
      <c r="D10" t="s">
        <v>112</v>
      </c>
      <c r="E10">
        <v>4000</v>
      </c>
    </row>
    <row r="11" spans="1:5">
      <c r="A11" t="s">
        <v>126</v>
      </c>
      <c r="B11">
        <v>0.28000000000000003</v>
      </c>
      <c r="C11">
        <v>223</v>
      </c>
      <c r="D11" t="s">
        <v>113</v>
      </c>
      <c r="E11">
        <v>4400</v>
      </c>
    </row>
    <row r="12" spans="1:5">
      <c r="A12" t="s">
        <v>127</v>
      </c>
      <c r="B12">
        <v>0.18</v>
      </c>
      <c r="C12">
        <v>219</v>
      </c>
      <c r="D12" t="s">
        <v>114</v>
      </c>
      <c r="E12">
        <v>4820</v>
      </c>
    </row>
    <row r="13" spans="1:5">
      <c r="A13" t="s">
        <v>128</v>
      </c>
      <c r="B13">
        <v>0.16</v>
      </c>
      <c r="C13">
        <v>156</v>
      </c>
      <c r="D13" t="s">
        <v>115</v>
      </c>
      <c r="E13">
        <v>4961</v>
      </c>
    </row>
    <row r="14" spans="1:5">
      <c r="A14" t="s">
        <v>127</v>
      </c>
      <c r="B14">
        <v>0.16</v>
      </c>
      <c r="C14">
        <v>336</v>
      </c>
      <c r="D14" t="s">
        <v>114</v>
      </c>
      <c r="E14">
        <v>4820</v>
      </c>
    </row>
    <row r="15" spans="1:5">
      <c r="A15" t="s">
        <v>126</v>
      </c>
      <c r="B15">
        <v>0.18</v>
      </c>
      <c r="C15">
        <v>39</v>
      </c>
      <c r="D15" t="s">
        <v>113</v>
      </c>
      <c r="E15">
        <v>4400</v>
      </c>
    </row>
    <row r="16" spans="1:5">
      <c r="A16" t="s">
        <v>125</v>
      </c>
      <c r="B16">
        <v>0.28000000000000003</v>
      </c>
      <c r="C16">
        <v>43</v>
      </c>
      <c r="D16" t="s">
        <v>112</v>
      </c>
      <c r="E16">
        <v>4000</v>
      </c>
    </row>
    <row r="17" spans="1:5">
      <c r="A17" t="s">
        <v>124</v>
      </c>
      <c r="B17">
        <v>0.22</v>
      </c>
      <c r="C17">
        <v>328</v>
      </c>
      <c r="D17" t="s">
        <v>111</v>
      </c>
      <c r="E17">
        <v>3764</v>
      </c>
    </row>
    <row r="18" spans="1:5">
      <c r="A18" t="s">
        <v>123</v>
      </c>
      <c r="B18">
        <v>0.26</v>
      </c>
      <c r="C18">
        <v>358</v>
      </c>
      <c r="D18" t="s">
        <v>110</v>
      </c>
      <c r="E18">
        <v>3155</v>
      </c>
    </row>
    <row r="19" spans="1:5">
      <c r="A19" t="s">
        <v>122</v>
      </c>
      <c r="B19">
        <v>0.18</v>
      </c>
      <c r="C19">
        <v>16</v>
      </c>
      <c r="D19" t="s">
        <v>109</v>
      </c>
      <c r="E19">
        <v>2800</v>
      </c>
    </row>
    <row r="20" spans="1:5">
      <c r="A20" t="s">
        <v>121</v>
      </c>
      <c r="B20">
        <v>0.14000000000000001</v>
      </c>
      <c r="C20">
        <v>20</v>
      </c>
      <c r="D20" t="s">
        <v>108</v>
      </c>
      <c r="E20">
        <v>2559</v>
      </c>
    </row>
    <row r="21" spans="1:5">
      <c r="A21" t="s">
        <v>120</v>
      </c>
      <c r="B21">
        <v>0.14000000000000001</v>
      </c>
      <c r="C21">
        <v>32</v>
      </c>
      <c r="D21" t="s">
        <v>107</v>
      </c>
      <c r="E21">
        <v>2594</v>
      </c>
    </row>
    <row r="22" spans="1:5">
      <c r="A22" t="s">
        <v>119</v>
      </c>
      <c r="B22">
        <v>0.1</v>
      </c>
      <c r="C22">
        <v>11</v>
      </c>
      <c r="D22" t="s">
        <v>106</v>
      </c>
      <c r="E22">
        <v>2637</v>
      </c>
    </row>
    <row r="23" spans="1:5">
      <c r="A23" t="s">
        <v>118</v>
      </c>
      <c r="B23">
        <v>0.08</v>
      </c>
      <c r="C23">
        <v>74</v>
      </c>
      <c r="D23" t="s">
        <v>105</v>
      </c>
      <c r="E23">
        <v>2586</v>
      </c>
    </row>
    <row r="24" spans="1:5">
      <c r="A24" t="s">
        <v>117</v>
      </c>
      <c r="B24">
        <v>0.74</v>
      </c>
      <c r="C24">
        <v>17</v>
      </c>
      <c r="D24" t="s">
        <v>104</v>
      </c>
      <c r="E24">
        <v>2720</v>
      </c>
    </row>
    <row r="25" spans="1:5">
      <c r="A25" t="s">
        <v>116</v>
      </c>
      <c r="B25">
        <v>0.5</v>
      </c>
      <c r="C25">
        <v>350</v>
      </c>
      <c r="D25" t="s">
        <v>103</v>
      </c>
      <c r="E25">
        <v>2560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4" t="s">
        <v>46</v>
      </c>
    </row>
    <row r="2" spans="1:1">
      <c r="A2" s="8" t="s">
        <v>55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61</v>
      </c>
    </row>
    <row r="6" spans="1:1">
      <c r="A6" s="35" t="s">
        <v>56</v>
      </c>
    </row>
    <row r="7" spans="1:1">
      <c r="A7" s="35" t="s">
        <v>57</v>
      </c>
    </row>
    <row r="8" spans="1:1">
      <c r="A8" s="35" t="s">
        <v>56</v>
      </c>
    </row>
    <row r="9" spans="1:1">
      <c r="A9" s="8" t="s">
        <v>58</v>
      </c>
    </row>
    <row r="10" spans="1:1">
      <c r="A10" s="8" t="s">
        <v>19</v>
      </c>
    </row>
    <row r="11" spans="1:1">
      <c r="A11" s="8" t="s">
        <v>59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60</v>
      </c>
    </row>
    <row r="24" spans="1:1">
      <c r="A24" s="34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63</v>
      </c>
    </row>
    <row r="30" spans="1:1">
      <c r="A30" s="34" t="s">
        <v>62</v>
      </c>
    </row>
    <row r="31" spans="1:1">
      <c r="A31" s="8" t="s">
        <v>64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12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8"/>
  <sheetViews>
    <sheetView workbookViewId="0">
      <selection activeCell="A9" sqref="A9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53</v>
      </c>
    </row>
    <row r="3" spans="1:1">
      <c r="A3" t="s">
        <v>51</v>
      </c>
    </row>
    <row r="4" spans="1:1">
      <c r="A4" t="s">
        <v>52</v>
      </c>
    </row>
    <row r="5" spans="1:1">
      <c r="A5" t="s">
        <v>54</v>
      </c>
    </row>
    <row r="7" spans="1:1">
      <c r="A7" t="s">
        <v>67</v>
      </c>
    </row>
    <row r="8" spans="1:1">
      <c r="A8" t="s">
        <v>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0E65-FEDA-434D-82CC-D5EF62B87F62}">
  <dimension ref="A1:A43"/>
  <sheetViews>
    <sheetView topLeftCell="A24" workbookViewId="0">
      <selection activeCell="A36" sqref="A36"/>
    </sheetView>
  </sheetViews>
  <sheetFormatPr defaultRowHeight="15.75"/>
  <cols>
    <col min="1" max="1" width="29.125" bestFit="1" customWidth="1"/>
  </cols>
  <sheetData>
    <row r="1" spans="1:1">
      <c r="A1" s="34" t="s">
        <v>68</v>
      </c>
    </row>
    <row r="2" spans="1:1">
      <c r="A2" s="8" t="s">
        <v>69</v>
      </c>
    </row>
    <row r="3" spans="1:1">
      <c r="A3" s="37" t="s">
        <v>70</v>
      </c>
    </row>
    <row r="4" spans="1:1">
      <c r="A4" s="37" t="s">
        <v>71</v>
      </c>
    </row>
    <row r="5" spans="1:1">
      <c r="A5" s="37" t="s">
        <v>72</v>
      </c>
    </row>
    <row r="6" spans="1:1">
      <c r="A6" s="37" t="s">
        <v>73</v>
      </c>
    </row>
    <row r="7" spans="1:1">
      <c r="A7" s="37" t="s">
        <v>74</v>
      </c>
    </row>
    <row r="8" spans="1:1">
      <c r="A8" s="37" t="s">
        <v>75</v>
      </c>
    </row>
    <row r="9" spans="1:1">
      <c r="A9" s="8" t="s">
        <v>76</v>
      </c>
    </row>
    <row r="10" spans="1:1">
      <c r="A10" s="37" t="s">
        <v>77</v>
      </c>
    </row>
    <row r="11" spans="1:1">
      <c r="A11" s="37" t="s">
        <v>78</v>
      </c>
    </row>
    <row r="12" spans="1:1">
      <c r="A12" s="37" t="s">
        <v>79</v>
      </c>
    </row>
    <row r="13" spans="1:1">
      <c r="A13" s="37" t="s">
        <v>80</v>
      </c>
    </row>
    <row r="14" spans="1:1">
      <c r="A14" s="37" t="s">
        <v>85</v>
      </c>
    </row>
    <row r="15" spans="1:1">
      <c r="A15" s="38" t="s">
        <v>86</v>
      </c>
    </row>
    <row r="16" spans="1:1">
      <c r="A16" s="38" t="s">
        <v>93</v>
      </c>
    </row>
    <row r="17" spans="1:1">
      <c r="A17" s="8" t="s">
        <v>84</v>
      </c>
    </row>
    <row r="18" spans="1:1">
      <c r="A18" s="37" t="s">
        <v>81</v>
      </c>
    </row>
    <row r="19" spans="1:1">
      <c r="A19" s="38" t="s">
        <v>82</v>
      </c>
    </row>
    <row r="20" spans="1:1">
      <c r="A20" s="38" t="s">
        <v>83</v>
      </c>
    </row>
    <row r="21" spans="1:1">
      <c r="A21" s="37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8" t="s">
        <v>90</v>
      </c>
    </row>
    <row r="25" spans="1:1">
      <c r="A25" s="37" t="s">
        <v>91</v>
      </c>
    </row>
    <row r="26" spans="1:1">
      <c r="A26" s="37" t="s">
        <v>92</v>
      </c>
    </row>
    <row r="28" spans="1:1">
      <c r="A28" s="34" t="s">
        <v>95</v>
      </c>
    </row>
    <row r="29" spans="1:1">
      <c r="A29" s="37" t="s">
        <v>96</v>
      </c>
    </row>
    <row r="30" spans="1:1">
      <c r="A30" s="37" t="s">
        <v>97</v>
      </c>
    </row>
    <row r="31" spans="1:1">
      <c r="A31" s="37" t="s">
        <v>98</v>
      </c>
    </row>
    <row r="32" spans="1:1">
      <c r="A32" s="37" t="s">
        <v>99</v>
      </c>
    </row>
    <row r="33" spans="1:1">
      <c r="A33" s="37" t="s">
        <v>100</v>
      </c>
    </row>
    <row r="34" spans="1:1">
      <c r="A34" s="37" t="s">
        <v>101</v>
      </c>
    </row>
    <row r="35" spans="1:1">
      <c r="A35" s="37" t="s">
        <v>102</v>
      </c>
    </row>
    <row r="36" spans="1:1">
      <c r="A36" s="37"/>
    </row>
    <row r="37" spans="1:1">
      <c r="A37" s="37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7"/>
    </row>
    <row r="43" spans="1:1">
      <c r="A4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Segments</vt:lpstr>
      <vt:lpstr>Work</vt:lpstr>
      <vt:lpstr>Instructions</vt:lpstr>
      <vt:lpstr>Trip Information</vt:lpstr>
      <vt:lpstr>CalTopo &amp; Google Earth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2019-07-30T21:45:45Z</cp:lastPrinted>
  <dcterms:created xsi:type="dcterms:W3CDTF">2001-06-03T03:30:07Z</dcterms:created>
  <dcterms:modified xsi:type="dcterms:W3CDTF">2020-01-29T20:22:00Z</dcterms:modified>
</cp:coreProperties>
</file>