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ca\Documents\Mountaineers Stuff\B3 Business\Trip Planning Clinic\"/>
    </mc:Choice>
  </mc:AlternateContent>
  <xr:revisionPtr revIDLastSave="0" documentId="13_ncr:1_{55A3DCC1-6095-4B6C-A681-67979DC17E08}" xr6:coauthVersionLast="43" xr6:coauthVersionMax="43" xr10:uidLastSave="{00000000-0000-0000-0000-000000000000}"/>
  <bookViews>
    <workbookView xWindow="-120" yWindow="-120" windowWidth="20730" windowHeight="11160" xr2:uid="{D4460773-B51F-49C1-A770-1F00A3899AAE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4" i="1" l="1"/>
  <c r="E34" i="1"/>
  <c r="H33" i="1"/>
  <c r="E33" i="1"/>
  <c r="H32" i="1"/>
  <c r="E32" i="1"/>
  <c r="C31" i="1"/>
  <c r="B31" i="1"/>
  <c r="H31" i="1" s="1"/>
  <c r="C30" i="1"/>
  <c r="B30" i="1"/>
  <c r="H30" i="1" s="1"/>
  <c r="B29" i="1"/>
  <c r="H29" i="1" s="1"/>
  <c r="B28" i="1"/>
  <c r="E28" i="1" s="1"/>
  <c r="H27" i="1"/>
  <c r="E27" i="1"/>
  <c r="H26" i="1"/>
  <c r="E26" i="1"/>
  <c r="C26" i="1"/>
  <c r="H25" i="1"/>
  <c r="E25" i="1"/>
  <c r="H24" i="1"/>
  <c r="E24" i="1"/>
  <c r="H23" i="1"/>
  <c r="E23" i="1"/>
  <c r="C22" i="1"/>
  <c r="B22" i="1"/>
  <c r="H22" i="1" s="1"/>
  <c r="H21" i="1"/>
  <c r="E21" i="1"/>
  <c r="B20" i="1"/>
  <c r="E20" i="1" s="1"/>
  <c r="H19" i="1"/>
  <c r="E19" i="1"/>
  <c r="H18" i="1"/>
  <c r="E18" i="1"/>
  <c r="H17" i="1"/>
  <c r="E17" i="1"/>
  <c r="H16" i="1"/>
  <c r="E16" i="1"/>
  <c r="C15" i="1"/>
  <c r="B15" i="1"/>
  <c r="E15" i="1" s="1"/>
  <c r="H14" i="1"/>
  <c r="E14" i="1"/>
  <c r="H13" i="1"/>
  <c r="E13" i="1"/>
  <c r="H12" i="1"/>
  <c r="E12" i="1"/>
  <c r="C11" i="1"/>
  <c r="B11" i="1"/>
  <c r="H11" i="1" s="1"/>
  <c r="H10" i="1"/>
  <c r="E10" i="1"/>
  <c r="H9" i="1"/>
  <c r="E9" i="1"/>
  <c r="H8" i="1"/>
  <c r="E8" i="1"/>
  <c r="G4" i="1"/>
  <c r="G3" i="1"/>
  <c r="C20" i="1" l="1"/>
  <c r="E29" i="1"/>
  <c r="B37" i="1"/>
  <c r="H20" i="1"/>
  <c r="C37" i="1"/>
  <c r="H28" i="1"/>
  <c r="H15" i="1"/>
  <c r="C39" i="1"/>
  <c r="E11" i="1"/>
  <c r="E22" i="1"/>
  <c r="C38" i="1"/>
  <c r="E30" i="1"/>
  <c r="E31" i="1"/>
  <c r="B39" i="1"/>
  <c r="B38" i="1" l="1"/>
</calcChain>
</file>

<file path=xl/sharedStrings.xml><?xml version="1.0" encoding="utf-8"?>
<sst xmlns="http://schemas.openxmlformats.org/spreadsheetml/2006/main" count="50" uniqueCount="47">
  <si>
    <t>TRAIL MEAL TALLY (SEE TRIP CALENDAR)</t>
  </si>
  <si>
    <t>BREAKFAST</t>
  </si>
  <si>
    <t>LUNCH</t>
  </si>
  <si>
    <t>SNACKS</t>
  </si>
  <si>
    <t>DINNER</t>
  </si>
  <si>
    <t>Meal-Days</t>
  </si>
  <si>
    <t>First Carry</t>
  </si>
  <si>
    <t>Resupply</t>
  </si>
  <si>
    <t>BACKPACK TRIP FOOD CHECKLIST - Wind Rivers 11-Day Backpack with 1 Resupply</t>
  </si>
  <si>
    <t>Food</t>
  </si>
  <si>
    <t>Serving (gms)</t>
  </si>
  <si>
    <t>Calories</t>
  </si>
  <si>
    <t># Servings to pack - 1ST CARRY</t>
  </si>
  <si>
    <t>Total Gms to Pack-  1ST CARRY</t>
  </si>
  <si>
    <t>Check</t>
  </si>
  <si>
    <t># Servings to Pack - Resupply</t>
  </si>
  <si>
    <t>Total Gms to Pack - Resupply</t>
  </si>
  <si>
    <t xml:space="preserve">Via packet </t>
  </si>
  <si>
    <t>Cocoa mix+Coffee creamer (4tsp)</t>
  </si>
  <si>
    <t>Full-fat granola with nuts &amp; fruit (3/4C)</t>
  </si>
  <si>
    <t>Instant oatmeal with flaxseed, coconut, raisins and seeds (1C)</t>
  </si>
  <si>
    <t>Whole milk powder (1/4C)</t>
  </si>
  <si>
    <t>Almond butter (2T packet)</t>
  </si>
  <si>
    <t>Jelly packet</t>
  </si>
  <si>
    <t>Hard cheese (2 oz serving)</t>
  </si>
  <si>
    <t>Oroweat english muffin 2 halves</t>
  </si>
  <si>
    <t>Mustard and mayo packets</t>
  </si>
  <si>
    <t xml:space="preserve">Dilly Bites (1/2 pkg) </t>
  </si>
  <si>
    <t>Old Wisconsin Beef Bites (3)</t>
  </si>
  <si>
    <t>turkish figs (2)</t>
  </si>
  <si>
    <t>candied ginger (3 pcs)</t>
  </si>
  <si>
    <t xml:space="preserve">Almond-cashew-walnut-sesame sticks mix </t>
  </si>
  <si>
    <t>Macadamia nuts (2 oz)</t>
  </si>
  <si>
    <t>Peanut or almond M&amp;Ms (15 pcs)</t>
  </si>
  <si>
    <t>Instant cream soup mix (1 pkt)</t>
  </si>
  <si>
    <t>Dehydrated dinner (1 svg dry)</t>
  </si>
  <si>
    <t>Packaged Strawberry Harvest salad with dressing</t>
  </si>
  <si>
    <t>Stonefire Naan bread (1 piece)</t>
  </si>
  <si>
    <t>Jalapeno-cheddar wrap - large (1)</t>
  </si>
  <si>
    <t>Instant cheesecake or pudding (1/2 pkt)</t>
  </si>
  <si>
    <t>Toffee peanuts (for topping) - 1.25 oz</t>
  </si>
  <si>
    <t>Almond Roca 3-pack</t>
  </si>
  <si>
    <t>Keeblers Samoa cookies (3)</t>
  </si>
  <si>
    <t xml:space="preserve">Flavored drink packets </t>
  </si>
  <si>
    <t>calories per day  (check)</t>
  </si>
  <si>
    <t>food weight per day  (lbs) - check</t>
  </si>
  <si>
    <t>average calories per gram for total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</si>
</sst>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i/>
      <sz val="14"/>
      <color indexed="8"/>
      <name val="Calibri"/>
      <family val="2"/>
    </font>
    <font>
      <i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9" fontId="0" fillId="0" borderId="0" xfId="1" applyFont="1" applyFill="1"/>
    <xf numFmtId="0" fontId="4" fillId="0" borderId="0" xfId="0" applyFont="1" applyFill="1"/>
    <xf numFmtId="0" fontId="0" fillId="0" borderId="0" xfId="0" applyFill="1" applyAlignment="1">
      <alignment horizontal="center" wrapText="1"/>
    </xf>
    <xf numFmtId="0" fontId="5" fillId="0" borderId="8" xfId="0" applyFont="1" applyFill="1" applyBorder="1"/>
    <xf numFmtId="0" fontId="5" fillId="0" borderId="9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6" fillId="0" borderId="10" xfId="0" applyFont="1" applyFill="1" applyBorder="1"/>
    <xf numFmtId="1" fontId="6" fillId="0" borderId="11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 applyProtection="1">
      <alignment horizontal="center"/>
      <protection locked="0"/>
    </xf>
    <xf numFmtId="1" fontId="6" fillId="0" borderId="12" xfId="0" applyNumberFormat="1" applyFont="1" applyFill="1" applyBorder="1" applyAlignment="1" applyProtection="1">
      <alignment horizontal="center"/>
      <protection locked="0"/>
    </xf>
    <xf numFmtId="164" fontId="6" fillId="0" borderId="10" xfId="0" applyNumberFormat="1" applyFont="1" applyFill="1" applyBorder="1" applyAlignment="1" applyProtection="1">
      <alignment horizontal="center"/>
      <protection locked="0"/>
    </xf>
    <xf numFmtId="1" fontId="6" fillId="0" borderId="13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1" fontId="6" fillId="0" borderId="15" xfId="0" applyNumberFormat="1" applyFont="1" applyFill="1" applyBorder="1" applyAlignment="1">
      <alignment horizontal="center"/>
    </xf>
    <xf numFmtId="1" fontId="6" fillId="0" borderId="16" xfId="0" applyNumberFormat="1" applyFont="1" applyFill="1" applyBorder="1" applyAlignment="1">
      <alignment horizontal="center"/>
    </xf>
    <xf numFmtId="1" fontId="6" fillId="0" borderId="16" xfId="0" applyNumberFormat="1" applyFont="1" applyFill="1" applyBorder="1" applyAlignment="1" applyProtection="1">
      <alignment horizontal="center"/>
      <protection locked="0"/>
    </xf>
    <xf numFmtId="164" fontId="6" fillId="0" borderId="16" xfId="0" applyNumberFormat="1" applyFont="1" applyFill="1" applyBorder="1" applyAlignment="1" applyProtection="1">
      <alignment horizontal="center"/>
      <protection locked="0"/>
    </xf>
    <xf numFmtId="164" fontId="8" fillId="0" borderId="0" xfId="0" applyNumberFormat="1" applyFont="1" applyFill="1" applyAlignment="1">
      <alignment horizontal="center"/>
    </xf>
    <xf numFmtId="0" fontId="6" fillId="0" borderId="17" xfId="0" applyFont="1" applyFill="1" applyBorder="1" applyAlignment="1">
      <alignment wrapText="1"/>
    </xf>
    <xf numFmtId="1" fontId="6" fillId="0" borderId="18" xfId="0" applyNumberFormat="1" applyFont="1" applyFill="1" applyBorder="1" applyAlignment="1">
      <alignment horizontal="center"/>
    </xf>
    <xf numFmtId="1" fontId="6" fillId="0" borderId="17" xfId="0" applyNumberFormat="1" applyFont="1" applyFill="1" applyBorder="1" applyAlignment="1">
      <alignment horizontal="center"/>
    </xf>
    <xf numFmtId="1" fontId="6" fillId="0" borderId="17" xfId="0" applyNumberFormat="1" applyFont="1" applyFill="1" applyBorder="1" applyAlignment="1" applyProtection="1">
      <alignment horizontal="center"/>
      <protection locked="0"/>
    </xf>
    <xf numFmtId="164" fontId="6" fillId="0" borderId="17" xfId="0" applyNumberFormat="1" applyFont="1" applyFill="1" applyBorder="1" applyAlignment="1" applyProtection="1">
      <alignment horizontal="center"/>
      <protection locked="0"/>
    </xf>
    <xf numFmtId="0" fontId="6" fillId="0" borderId="12" xfId="0" applyFont="1" applyFill="1" applyBorder="1"/>
    <xf numFmtId="1" fontId="6" fillId="0" borderId="19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Fill="1" applyBorder="1"/>
    <xf numFmtId="0" fontId="6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Fill="1" applyBorder="1" applyAlignment="1" applyProtection="1">
      <alignment horizontal="center"/>
      <protection locked="0"/>
    </xf>
    <xf numFmtId="1" fontId="5" fillId="0" borderId="2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 applyProtection="1">
      <alignment horizontal="center"/>
      <protection locked="0"/>
    </xf>
    <xf numFmtId="1" fontId="8" fillId="0" borderId="21" xfId="0" applyNumberFormat="1" applyFont="1" applyFill="1" applyBorder="1" applyAlignment="1">
      <alignment horizontal="center"/>
    </xf>
    <xf numFmtId="164" fontId="7" fillId="0" borderId="23" xfId="0" applyNumberFormat="1" applyFont="1" applyFill="1" applyBorder="1" applyAlignment="1">
      <alignment horizontal="center"/>
    </xf>
    <xf numFmtId="164" fontId="7" fillId="0" borderId="25" xfId="0" applyNumberFormat="1" applyFont="1" applyFill="1" applyBorder="1" applyAlignment="1">
      <alignment horizontal="center"/>
    </xf>
    <xf numFmtId="0" fontId="7" fillId="0" borderId="26" xfId="0" applyFont="1" applyFill="1" applyBorder="1"/>
    <xf numFmtId="0" fontId="7" fillId="0" borderId="11" xfId="0" applyFont="1" applyFill="1" applyBorder="1"/>
    <xf numFmtId="0" fontId="7" fillId="0" borderId="27" xfId="0" applyFont="1" applyFill="1" applyBorder="1"/>
    <xf numFmtId="1" fontId="8" fillId="0" borderId="20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164" fontId="7" fillId="0" borderId="24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yl/Documents/Backpack%20Food%20Class/Backpack%20Calorie%20Planning%20table%20C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ning Table"/>
      <sheetName val="Calorie Density Rankings"/>
      <sheetName val="Dehydrated Meals"/>
      <sheetName val="PowerBar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91F3-700C-4103-B1FB-BE39FA91B31A}">
  <sheetPr>
    <pageSetUpPr fitToPage="1"/>
  </sheetPr>
  <dimension ref="A1:I39"/>
  <sheetViews>
    <sheetView tabSelected="1" workbookViewId="0">
      <selection activeCell="A36" sqref="A36:C39"/>
    </sheetView>
  </sheetViews>
  <sheetFormatPr defaultRowHeight="15" x14ac:dyDescent="0.25"/>
  <cols>
    <col min="1" max="1" width="48.28515625" style="3" customWidth="1"/>
    <col min="2" max="5" width="18.42578125" style="3" customWidth="1"/>
    <col min="6" max="6" width="10.28515625" style="3" customWidth="1"/>
    <col min="7" max="8" width="18.42578125" style="3" customWidth="1"/>
    <col min="9" max="16384" width="9.140625" style="3"/>
  </cols>
  <sheetData>
    <row r="1" spans="1:9" ht="19.5" thickBot="1" x14ac:dyDescent="0.35">
      <c r="A1" s="1"/>
      <c r="B1" s="2" t="s">
        <v>0</v>
      </c>
      <c r="C1" s="2"/>
      <c r="D1" s="2"/>
      <c r="E1" s="2"/>
    </row>
    <row r="2" spans="1:9" ht="19.5" thickBot="1" x14ac:dyDescent="0.35">
      <c r="A2" s="4"/>
      <c r="B2" s="5" t="s">
        <v>1</v>
      </c>
      <c r="C2" s="6" t="s">
        <v>2</v>
      </c>
      <c r="D2" s="6" t="s">
        <v>3</v>
      </c>
      <c r="E2" s="7" t="s">
        <v>4</v>
      </c>
      <c r="G2" s="8" t="s">
        <v>5</v>
      </c>
    </row>
    <row r="3" spans="1:9" ht="19.5" thickBot="1" x14ac:dyDescent="0.35">
      <c r="A3" s="9" t="s">
        <v>6</v>
      </c>
      <c r="B3" s="10">
        <v>4</v>
      </c>
      <c r="C3" s="11">
        <v>5</v>
      </c>
      <c r="D3" s="11">
        <v>5</v>
      </c>
      <c r="E3" s="12">
        <v>4</v>
      </c>
      <c r="G3" s="13">
        <f>SUM(B3:E3)/4</f>
        <v>4.5</v>
      </c>
      <c r="H3" s="14"/>
    </row>
    <row r="4" spans="1:9" ht="19.5" thickBot="1" x14ac:dyDescent="0.35">
      <c r="A4" s="9" t="s">
        <v>7</v>
      </c>
      <c r="B4" s="10">
        <v>6</v>
      </c>
      <c r="C4" s="11">
        <v>6</v>
      </c>
      <c r="D4" s="11">
        <v>6</v>
      </c>
      <c r="E4" s="12">
        <v>5</v>
      </c>
      <c r="G4" s="13">
        <f>SUM(B4:E4)/4</f>
        <v>5.75</v>
      </c>
      <c r="H4" s="15"/>
    </row>
    <row r="6" spans="1:9" ht="28.5" customHeight="1" thickBot="1" x14ac:dyDescent="0.45">
      <c r="A6" s="16" t="s">
        <v>8</v>
      </c>
      <c r="B6" s="17"/>
      <c r="C6" s="17"/>
    </row>
    <row r="7" spans="1:9" ht="60" customHeight="1" thickBot="1" x14ac:dyDescent="0.35">
      <c r="A7" s="18" t="s">
        <v>9</v>
      </c>
      <c r="B7" s="19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14</v>
      </c>
    </row>
    <row r="8" spans="1:9" ht="21.75" customHeight="1" x14ac:dyDescent="0.3">
      <c r="A8" s="21" t="s">
        <v>17</v>
      </c>
      <c r="B8" s="22">
        <v>1</v>
      </c>
      <c r="C8" s="23">
        <v>0</v>
      </c>
      <c r="D8" s="24">
        <v>4</v>
      </c>
      <c r="E8" s="25">
        <f t="shared" ref="E8:E34" si="0">B8*D8</f>
        <v>4</v>
      </c>
      <c r="F8" s="26"/>
      <c r="G8" s="24">
        <v>6</v>
      </c>
      <c r="H8" s="27">
        <f t="shared" ref="H8:H34" si="1">G8*B8</f>
        <v>6</v>
      </c>
      <c r="I8" s="26"/>
    </row>
    <row r="9" spans="1:9" ht="21.75" customHeight="1" x14ac:dyDescent="0.3">
      <c r="A9" s="21" t="s">
        <v>18</v>
      </c>
      <c r="B9" s="22">
        <v>37</v>
      </c>
      <c r="C9" s="23">
        <v>180</v>
      </c>
      <c r="D9" s="24">
        <v>4</v>
      </c>
      <c r="E9" s="25">
        <f t="shared" si="0"/>
        <v>148</v>
      </c>
      <c r="F9" s="26"/>
      <c r="G9" s="24">
        <v>6</v>
      </c>
      <c r="H9" s="25">
        <f t="shared" si="1"/>
        <v>222</v>
      </c>
      <c r="I9" s="26"/>
    </row>
    <row r="10" spans="1:9" ht="21.75" customHeight="1" x14ac:dyDescent="0.3">
      <c r="A10" s="28" t="s">
        <v>19</v>
      </c>
      <c r="B10" s="22">
        <v>93</v>
      </c>
      <c r="C10" s="23">
        <v>433</v>
      </c>
      <c r="D10" s="24">
        <v>4</v>
      </c>
      <c r="E10" s="25">
        <f t="shared" si="0"/>
        <v>372</v>
      </c>
      <c r="F10" s="26"/>
      <c r="G10" s="24">
        <v>6</v>
      </c>
      <c r="H10" s="25">
        <f t="shared" si="1"/>
        <v>558</v>
      </c>
      <c r="I10" s="26"/>
    </row>
    <row r="11" spans="1:9" ht="42" customHeight="1" x14ac:dyDescent="0.3">
      <c r="A11" s="28" t="s">
        <v>20</v>
      </c>
      <c r="B11" s="22">
        <f>[1]Sheet1!$B$61</f>
        <v>0</v>
      </c>
      <c r="C11" s="23">
        <f>[1]Sheet1!$E$61</f>
        <v>0</v>
      </c>
      <c r="D11" s="24">
        <v>0</v>
      </c>
      <c r="E11" s="25">
        <f t="shared" si="0"/>
        <v>0</v>
      </c>
      <c r="F11" s="26"/>
      <c r="G11" s="24">
        <v>0</v>
      </c>
      <c r="H11" s="25">
        <f t="shared" si="1"/>
        <v>0</v>
      </c>
      <c r="I11" s="26"/>
    </row>
    <row r="12" spans="1:9" ht="21.75" customHeight="1" thickBot="1" x14ac:dyDescent="0.35">
      <c r="A12" s="35" t="s">
        <v>21</v>
      </c>
      <c r="B12" s="36">
        <v>30</v>
      </c>
      <c r="C12" s="37">
        <v>144</v>
      </c>
      <c r="D12" s="38">
        <v>4</v>
      </c>
      <c r="E12" s="38">
        <f t="shared" si="0"/>
        <v>120</v>
      </c>
      <c r="F12" s="39"/>
      <c r="G12" s="38">
        <v>6</v>
      </c>
      <c r="H12" s="38">
        <f t="shared" si="1"/>
        <v>180</v>
      </c>
      <c r="I12" s="39"/>
    </row>
    <row r="13" spans="1:9" ht="21.75" customHeight="1" thickTop="1" x14ac:dyDescent="0.3">
      <c r="A13" s="40" t="s">
        <v>22</v>
      </c>
      <c r="B13" s="41">
        <v>30.9</v>
      </c>
      <c r="C13" s="42">
        <v>201</v>
      </c>
      <c r="D13" s="25">
        <v>1</v>
      </c>
      <c r="E13" s="25">
        <f t="shared" si="0"/>
        <v>30.9</v>
      </c>
      <c r="F13" s="43"/>
      <c r="G13" s="25">
        <v>4</v>
      </c>
      <c r="H13" s="25">
        <f t="shared" si="1"/>
        <v>123.6</v>
      </c>
      <c r="I13" s="43"/>
    </row>
    <row r="14" spans="1:9" ht="21.75" customHeight="1" x14ac:dyDescent="0.3">
      <c r="A14" s="21" t="s">
        <v>23</v>
      </c>
      <c r="B14" s="22">
        <v>10</v>
      </c>
      <c r="C14" s="23">
        <v>35</v>
      </c>
      <c r="D14" s="24">
        <v>1</v>
      </c>
      <c r="E14" s="25">
        <f t="shared" si="0"/>
        <v>10</v>
      </c>
      <c r="F14" s="26"/>
      <c r="G14" s="24">
        <v>4</v>
      </c>
      <c r="H14" s="25">
        <f t="shared" si="1"/>
        <v>40</v>
      </c>
      <c r="I14" s="26"/>
    </row>
    <row r="15" spans="1:9" ht="21.75" customHeight="1" x14ac:dyDescent="0.3">
      <c r="A15" s="21" t="s">
        <v>24</v>
      </c>
      <c r="B15" s="22">
        <f>[1]Sheet1!$B$48</f>
        <v>0</v>
      </c>
      <c r="C15" s="23">
        <f>[1]Sheet1!$E$48</f>
        <v>0</v>
      </c>
      <c r="D15" s="24">
        <v>4</v>
      </c>
      <c r="E15" s="25">
        <f t="shared" si="0"/>
        <v>0</v>
      </c>
      <c r="F15" s="26"/>
      <c r="G15" s="24">
        <v>2</v>
      </c>
      <c r="H15" s="25">
        <f t="shared" si="1"/>
        <v>0</v>
      </c>
      <c r="I15" s="26"/>
    </row>
    <row r="16" spans="1:9" ht="21.75" customHeight="1" x14ac:dyDescent="0.3">
      <c r="A16" s="21" t="s">
        <v>25</v>
      </c>
      <c r="B16" s="22">
        <v>59</v>
      </c>
      <c r="C16" s="23">
        <v>134</v>
      </c>
      <c r="D16" s="24">
        <v>4</v>
      </c>
      <c r="E16" s="25">
        <f t="shared" si="0"/>
        <v>236</v>
      </c>
      <c r="F16" s="26"/>
      <c r="G16" s="24">
        <v>2</v>
      </c>
      <c r="H16" s="25">
        <f t="shared" si="1"/>
        <v>118</v>
      </c>
      <c r="I16" s="26"/>
    </row>
    <row r="17" spans="1:9" ht="21.75" customHeight="1" x14ac:dyDescent="0.3">
      <c r="A17" s="21" t="s">
        <v>26</v>
      </c>
      <c r="B17" s="22">
        <v>30</v>
      </c>
      <c r="C17" s="23">
        <v>30</v>
      </c>
      <c r="D17" s="24">
        <v>4</v>
      </c>
      <c r="E17" s="25">
        <f t="shared" si="0"/>
        <v>120</v>
      </c>
      <c r="F17" s="26"/>
      <c r="G17" s="24">
        <v>3</v>
      </c>
      <c r="H17" s="25">
        <f t="shared" si="1"/>
        <v>90</v>
      </c>
      <c r="I17" s="26"/>
    </row>
    <row r="18" spans="1:9" ht="21.75" customHeight="1" x14ac:dyDescent="0.3">
      <c r="A18" s="21" t="s">
        <v>27</v>
      </c>
      <c r="B18" s="22">
        <v>42</v>
      </c>
      <c r="C18" s="23">
        <v>0</v>
      </c>
      <c r="D18" s="24">
        <v>4</v>
      </c>
      <c r="E18" s="25">
        <f t="shared" si="0"/>
        <v>168</v>
      </c>
      <c r="F18" s="26"/>
      <c r="G18" s="24">
        <v>0</v>
      </c>
      <c r="H18" s="25">
        <f t="shared" si="1"/>
        <v>0</v>
      </c>
      <c r="I18" s="26"/>
    </row>
    <row r="19" spans="1:9" ht="21.75" customHeight="1" x14ac:dyDescent="0.3">
      <c r="A19" s="21" t="s">
        <v>28</v>
      </c>
      <c r="B19" s="22">
        <v>15</v>
      </c>
      <c r="C19" s="23">
        <v>40</v>
      </c>
      <c r="D19" s="24">
        <v>5</v>
      </c>
      <c r="E19" s="25">
        <f t="shared" si="0"/>
        <v>75</v>
      </c>
      <c r="F19" s="26"/>
      <c r="G19" s="24">
        <v>6</v>
      </c>
      <c r="H19" s="25">
        <f t="shared" si="1"/>
        <v>90</v>
      </c>
      <c r="I19" s="26"/>
    </row>
    <row r="20" spans="1:9" ht="21.75" customHeight="1" x14ac:dyDescent="0.3">
      <c r="A20" s="21" t="s">
        <v>29</v>
      </c>
      <c r="B20" s="22">
        <f>0.85*2</f>
        <v>1.7</v>
      </c>
      <c r="C20" s="23">
        <f>60*B20</f>
        <v>102</v>
      </c>
      <c r="D20" s="24">
        <v>5</v>
      </c>
      <c r="E20" s="25">
        <f t="shared" si="0"/>
        <v>8.5</v>
      </c>
      <c r="F20" s="26"/>
      <c r="G20" s="24">
        <v>6</v>
      </c>
      <c r="H20" s="25">
        <f t="shared" si="1"/>
        <v>10.199999999999999</v>
      </c>
      <c r="I20" s="26"/>
    </row>
    <row r="21" spans="1:9" ht="21.75" customHeight="1" x14ac:dyDescent="0.3">
      <c r="A21" s="21" t="s">
        <v>30</v>
      </c>
      <c r="B21" s="22">
        <v>7.6</v>
      </c>
      <c r="C21" s="23">
        <v>26.8</v>
      </c>
      <c r="D21" s="24">
        <v>5</v>
      </c>
      <c r="E21" s="25">
        <f t="shared" si="0"/>
        <v>38</v>
      </c>
      <c r="F21" s="26"/>
      <c r="G21" s="24">
        <v>6</v>
      </c>
      <c r="H21" s="25">
        <f t="shared" si="1"/>
        <v>45.599999999999994</v>
      </c>
      <c r="I21" s="26"/>
    </row>
    <row r="22" spans="1:9" ht="21.75" customHeight="1" x14ac:dyDescent="0.3">
      <c r="A22" s="28" t="s">
        <v>31</v>
      </c>
      <c r="B22" s="22">
        <f>0.61*59</f>
        <v>35.99</v>
      </c>
      <c r="C22" s="23">
        <f>0.61*371</f>
        <v>226.31</v>
      </c>
      <c r="D22" s="24">
        <v>2</v>
      </c>
      <c r="E22" s="25">
        <f t="shared" si="0"/>
        <v>71.98</v>
      </c>
      <c r="F22" s="26"/>
      <c r="G22" s="24">
        <v>2</v>
      </c>
      <c r="H22" s="25">
        <f t="shared" si="1"/>
        <v>71.98</v>
      </c>
      <c r="I22" s="26"/>
    </row>
    <row r="23" spans="1:9" ht="18.75" x14ac:dyDescent="0.3">
      <c r="A23" s="21" t="s">
        <v>32</v>
      </c>
      <c r="B23" s="22">
        <v>34</v>
      </c>
      <c r="C23" s="23">
        <v>253</v>
      </c>
      <c r="D23" s="24">
        <v>2</v>
      </c>
      <c r="E23" s="25">
        <f t="shared" si="0"/>
        <v>68</v>
      </c>
      <c r="F23" s="26"/>
      <c r="G23" s="24">
        <v>2</v>
      </c>
      <c r="H23" s="25">
        <f t="shared" si="1"/>
        <v>68</v>
      </c>
      <c r="I23" s="26"/>
    </row>
    <row r="24" spans="1:9" ht="18.75" customHeight="1" thickBot="1" x14ac:dyDescent="0.35">
      <c r="A24" s="44" t="s">
        <v>33</v>
      </c>
      <c r="B24" s="36">
        <v>36</v>
      </c>
      <c r="C24" s="37">
        <v>203</v>
      </c>
      <c r="D24" s="38">
        <v>2</v>
      </c>
      <c r="E24" s="38">
        <f t="shared" si="0"/>
        <v>72</v>
      </c>
      <c r="F24" s="39"/>
      <c r="G24" s="38">
        <v>2</v>
      </c>
      <c r="H24" s="38">
        <f t="shared" si="1"/>
        <v>72</v>
      </c>
      <c r="I24" s="39"/>
    </row>
    <row r="25" spans="1:9" ht="19.5" thickTop="1" x14ac:dyDescent="0.3">
      <c r="A25" s="40" t="s">
        <v>34</v>
      </c>
      <c r="B25" s="41">
        <v>25</v>
      </c>
      <c r="C25" s="42">
        <v>90</v>
      </c>
      <c r="D25" s="25">
        <v>4</v>
      </c>
      <c r="E25" s="25">
        <f t="shared" si="0"/>
        <v>100</v>
      </c>
      <c r="F25" s="43"/>
      <c r="G25" s="25">
        <v>5</v>
      </c>
      <c r="H25" s="25">
        <f t="shared" si="1"/>
        <v>125</v>
      </c>
      <c r="I25" s="43"/>
    </row>
    <row r="26" spans="1:9" ht="18.75" x14ac:dyDescent="0.3">
      <c r="A26" s="21" t="s">
        <v>35</v>
      </c>
      <c r="B26" s="22">
        <v>100</v>
      </c>
      <c r="C26" s="23">
        <f>1.75*260</f>
        <v>455</v>
      </c>
      <c r="D26" s="24">
        <v>4</v>
      </c>
      <c r="E26" s="25">
        <f t="shared" si="0"/>
        <v>400</v>
      </c>
      <c r="F26" s="26"/>
      <c r="G26" s="24">
        <v>5</v>
      </c>
      <c r="H26" s="25">
        <f t="shared" si="1"/>
        <v>500</v>
      </c>
      <c r="I26" s="26"/>
    </row>
    <row r="27" spans="1:9" ht="37.5" x14ac:dyDescent="0.3">
      <c r="A27" s="28" t="s">
        <v>36</v>
      </c>
      <c r="B27" s="22">
        <v>85</v>
      </c>
      <c r="C27" s="23">
        <v>160</v>
      </c>
      <c r="D27" s="24">
        <v>2</v>
      </c>
      <c r="E27" s="25">
        <f t="shared" si="0"/>
        <v>170</v>
      </c>
      <c r="F27" s="26"/>
      <c r="G27" s="24">
        <v>0</v>
      </c>
      <c r="H27" s="25">
        <f t="shared" si="1"/>
        <v>0</v>
      </c>
      <c r="I27" s="26"/>
    </row>
    <row r="28" spans="1:9" ht="18.75" x14ac:dyDescent="0.3">
      <c r="A28" s="21" t="s">
        <v>37</v>
      </c>
      <c r="B28" s="22">
        <f>0.78*126</f>
        <v>98.28</v>
      </c>
      <c r="C28" s="23">
        <v>380</v>
      </c>
      <c r="D28" s="24">
        <v>2</v>
      </c>
      <c r="E28" s="25">
        <f t="shared" si="0"/>
        <v>196.56</v>
      </c>
      <c r="F28" s="26"/>
      <c r="G28" s="24">
        <v>2</v>
      </c>
      <c r="H28" s="25">
        <f t="shared" si="1"/>
        <v>196.56</v>
      </c>
      <c r="I28" s="26"/>
    </row>
    <row r="29" spans="1:9" ht="18.75" x14ac:dyDescent="0.3">
      <c r="A29" s="21" t="s">
        <v>38</v>
      </c>
      <c r="B29" s="22">
        <f>0.78*71</f>
        <v>55.38</v>
      </c>
      <c r="C29" s="23">
        <v>210</v>
      </c>
      <c r="D29" s="24">
        <v>2</v>
      </c>
      <c r="E29" s="25">
        <f t="shared" si="0"/>
        <v>110.76</v>
      </c>
      <c r="F29" s="26"/>
      <c r="G29" s="24">
        <v>3</v>
      </c>
      <c r="H29" s="25">
        <f t="shared" si="1"/>
        <v>166.14000000000001</v>
      </c>
      <c r="I29" s="26"/>
    </row>
    <row r="30" spans="1:9" ht="21.75" customHeight="1" x14ac:dyDescent="0.3">
      <c r="A30" s="28" t="s">
        <v>39</v>
      </c>
      <c r="B30" s="22">
        <f>1.5*30</f>
        <v>45</v>
      </c>
      <c r="C30" s="23">
        <f>1.5*121</f>
        <v>181.5</v>
      </c>
      <c r="D30" s="24">
        <v>1</v>
      </c>
      <c r="E30" s="25">
        <f t="shared" si="0"/>
        <v>45</v>
      </c>
      <c r="F30" s="26"/>
      <c r="G30" s="24">
        <v>0</v>
      </c>
      <c r="H30" s="25">
        <f t="shared" si="1"/>
        <v>0</v>
      </c>
      <c r="I30" s="26"/>
    </row>
    <row r="31" spans="1:9" ht="23.25" customHeight="1" x14ac:dyDescent="0.3">
      <c r="A31" s="28" t="s">
        <v>40</v>
      </c>
      <c r="B31" s="22">
        <f>1.5*40</f>
        <v>60</v>
      </c>
      <c r="C31" s="23">
        <f>1.5*210</f>
        <v>315</v>
      </c>
      <c r="D31" s="24">
        <v>1</v>
      </c>
      <c r="E31" s="25">
        <f t="shared" si="0"/>
        <v>60</v>
      </c>
      <c r="F31" s="26"/>
      <c r="G31" s="24">
        <v>0</v>
      </c>
      <c r="H31" s="25">
        <f t="shared" si="1"/>
        <v>0</v>
      </c>
      <c r="I31" s="26"/>
    </row>
    <row r="32" spans="1:9" ht="23.25" customHeight="1" x14ac:dyDescent="0.3">
      <c r="A32" s="28" t="s">
        <v>41</v>
      </c>
      <c r="B32" s="22">
        <v>36</v>
      </c>
      <c r="C32" s="23">
        <v>200</v>
      </c>
      <c r="D32" s="24">
        <v>3</v>
      </c>
      <c r="E32" s="25">
        <f t="shared" si="0"/>
        <v>108</v>
      </c>
      <c r="F32" s="26"/>
      <c r="G32" s="24">
        <v>3</v>
      </c>
      <c r="H32" s="25">
        <f t="shared" si="1"/>
        <v>108</v>
      </c>
      <c r="I32" s="26"/>
    </row>
    <row r="33" spans="1:9" ht="23.25" customHeight="1" x14ac:dyDescent="0.3">
      <c r="A33" s="28" t="s">
        <v>42</v>
      </c>
      <c r="B33" s="22">
        <v>39</v>
      </c>
      <c r="C33" s="23">
        <v>210</v>
      </c>
      <c r="D33" s="24">
        <v>0</v>
      </c>
      <c r="E33" s="25">
        <f t="shared" si="0"/>
        <v>0</v>
      </c>
      <c r="F33" s="26"/>
      <c r="G33" s="24">
        <v>2</v>
      </c>
      <c r="H33" s="25">
        <f t="shared" si="1"/>
        <v>78</v>
      </c>
      <c r="I33" s="26"/>
    </row>
    <row r="34" spans="1:9" ht="23.25" customHeight="1" thickBot="1" x14ac:dyDescent="0.35">
      <c r="A34" s="29" t="s">
        <v>43</v>
      </c>
      <c r="B34" s="30">
        <v>1</v>
      </c>
      <c r="C34" s="31">
        <v>10</v>
      </c>
      <c r="D34" s="32">
        <v>5</v>
      </c>
      <c r="E34" s="32">
        <f t="shared" si="0"/>
        <v>5</v>
      </c>
      <c r="F34" s="33"/>
      <c r="G34" s="32">
        <v>6</v>
      </c>
      <c r="H34" s="32">
        <f t="shared" si="1"/>
        <v>6</v>
      </c>
      <c r="I34" s="33"/>
    </row>
    <row r="35" spans="1:9" ht="23.25" customHeight="1" thickBot="1" x14ac:dyDescent="0.35">
      <c r="A35" s="45"/>
      <c r="B35" s="46"/>
      <c r="C35" s="46"/>
      <c r="D35" s="47"/>
      <c r="E35" s="47"/>
      <c r="F35" s="48"/>
      <c r="G35" s="47"/>
      <c r="H35" s="47"/>
      <c r="I35" s="48"/>
    </row>
    <row r="36" spans="1:9" ht="23.25" customHeight="1" thickBot="1" x14ac:dyDescent="0.35">
      <c r="A36" s="45"/>
      <c r="B36" s="49" t="s">
        <v>6</v>
      </c>
      <c r="C36" s="50" t="s">
        <v>7</v>
      </c>
      <c r="D36" s="48"/>
      <c r="E36" s="47"/>
      <c r="F36" s="47"/>
      <c r="G36" s="48"/>
    </row>
    <row r="37" spans="1:9" ht="21" x14ac:dyDescent="0.35">
      <c r="A37" s="54" t="s">
        <v>44</v>
      </c>
      <c r="B37" s="57">
        <f>SUMPRODUCT(D8:D34,$C8:$C34)/G3</f>
        <v>2434.471111111111</v>
      </c>
      <c r="C37" s="51">
        <f>SUMPRODUCT(G8:G34,$C8:$C34)/G4</f>
        <v>2333.2904347826088</v>
      </c>
      <c r="F37" s="34"/>
    </row>
    <row r="38" spans="1:9" ht="18.75" x14ac:dyDescent="0.3">
      <c r="A38" s="55" t="s">
        <v>45</v>
      </c>
      <c r="B38" s="58">
        <f>SUM(E8:E34)/453.6/G3</f>
        <v>1.34122085048011</v>
      </c>
      <c r="C38" s="52">
        <f>SUM(H8:H34)/453.6/G4</f>
        <v>1.1023234414538761</v>
      </c>
      <c r="D38" s="1"/>
      <c r="E38" s="1"/>
      <c r="G38" s="1"/>
    </row>
    <row r="39" spans="1:9" ht="19.5" thickBot="1" x14ac:dyDescent="0.35">
      <c r="A39" s="56" t="s">
        <v>46</v>
      </c>
      <c r="B39" s="59">
        <f>SUMPRODUCT(C8:C34,D8:D34)/SUM(E8:E34)</f>
        <v>4.0015779669065266</v>
      </c>
      <c r="C39" s="53">
        <f>SUMPRODUCT(C8:C34,G8:G34)/SUM(H8:H34)</f>
        <v>4.6664510204933434</v>
      </c>
    </row>
  </sheetData>
  <pageMargins left="0.7" right="0.7" top="0.75" bottom="0.75" header="0.3" footer="0.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Talbert</dc:creator>
  <cp:lastModifiedBy>Cheryl Talbert</cp:lastModifiedBy>
  <cp:lastPrinted>2019-05-16T14:39:28Z</cp:lastPrinted>
  <dcterms:created xsi:type="dcterms:W3CDTF">2019-05-16T14:15:44Z</dcterms:created>
  <dcterms:modified xsi:type="dcterms:W3CDTF">2019-05-16T14:39:35Z</dcterms:modified>
</cp:coreProperties>
</file>